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2024-2025\2024-25 Membership\Bulletin\"/>
    </mc:Choice>
  </mc:AlternateContent>
  <xr:revisionPtr revIDLastSave="0" documentId="13_ncr:1_{54E2F5E6-3045-4377-9EF4-7AD916425D7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ummary" sheetId="2" r:id="rId1"/>
    <sheet name="Detail By Unit" sheetId="1" r:id="rId2"/>
  </sheets>
  <definedNames>
    <definedName name="_xlnm.Print_Area" localSheetId="1">'Detail By Unit'!$A$1:$M$408</definedName>
    <definedName name="_xlnm.Print_Area" localSheetId="0">Summary!$A$1:$U$37</definedName>
    <definedName name="_xlnm.Print_Titles" localSheetId="1">'Detail By Unit'!$2:$3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66" i="1" l="1"/>
  <c r="K365" i="1"/>
  <c r="K366" i="1" s="1"/>
  <c r="I366" i="1"/>
  <c r="J366" i="1"/>
  <c r="J409" i="1"/>
  <c r="K321" i="1"/>
  <c r="K247" i="1"/>
  <c r="K52" i="1"/>
  <c r="K124" i="1"/>
  <c r="K320" i="1"/>
  <c r="J321" i="1" l="1"/>
  <c r="G123" i="1"/>
  <c r="H123" i="1"/>
  <c r="F5" i="1" l="1"/>
  <c r="F4" i="1"/>
  <c r="G4" i="1"/>
  <c r="H4" i="1"/>
  <c r="G5" i="1"/>
  <c r="Q37" i="2" l="1"/>
  <c r="C37" i="2"/>
  <c r="M37" i="2"/>
  <c r="O37" i="2"/>
  <c r="F96" i="1" l="1"/>
  <c r="G96" i="1"/>
  <c r="H96" i="1"/>
  <c r="K96" i="1"/>
  <c r="L96" i="1" s="1"/>
  <c r="S37" i="2"/>
  <c r="G32" i="2"/>
  <c r="G30" i="2"/>
  <c r="K37" i="2" l="1"/>
  <c r="M32" i="2"/>
  <c r="I32" i="2"/>
  <c r="E32" i="2"/>
  <c r="C32" i="2"/>
  <c r="M30" i="2"/>
  <c r="I30" i="2"/>
  <c r="E30" i="2"/>
  <c r="C30" i="2"/>
  <c r="M28" i="2"/>
  <c r="I28" i="2"/>
  <c r="G28" i="2"/>
  <c r="E28" i="2"/>
  <c r="C28" i="2"/>
  <c r="M26" i="2"/>
  <c r="I26" i="2"/>
  <c r="G26" i="2"/>
  <c r="E26" i="2"/>
  <c r="C26" i="2"/>
  <c r="M24" i="2"/>
  <c r="I24" i="2"/>
  <c r="G24" i="2"/>
  <c r="E24" i="2"/>
  <c r="C24" i="2"/>
  <c r="M22" i="2"/>
  <c r="I22" i="2"/>
  <c r="G22" i="2"/>
  <c r="E22" i="2"/>
  <c r="C22" i="2"/>
  <c r="O21" i="2"/>
  <c r="O20" i="2"/>
  <c r="O19" i="2"/>
  <c r="G37" i="2"/>
  <c r="O18" i="2"/>
  <c r="O17" i="2"/>
  <c r="O16" i="2"/>
  <c r="A37" i="2"/>
  <c r="O15" i="2"/>
  <c r="O14" i="2"/>
  <c r="O13" i="2"/>
  <c r="O12" i="2"/>
  <c r="I37" i="2"/>
  <c r="O11" i="2"/>
  <c r="E37" i="2"/>
  <c r="K408" i="1"/>
  <c r="L408" i="1" s="1"/>
  <c r="K407" i="1"/>
  <c r="L407" i="1" s="1"/>
  <c r="K406" i="1"/>
  <c r="L406" i="1" s="1"/>
  <c r="K405" i="1"/>
  <c r="L405" i="1" s="1"/>
  <c r="K404" i="1"/>
  <c r="L404" i="1" s="1"/>
  <c r="K403" i="1"/>
  <c r="L403" i="1" s="1"/>
  <c r="K402" i="1"/>
  <c r="L402" i="1" s="1"/>
  <c r="K401" i="1"/>
  <c r="L401" i="1" s="1"/>
  <c r="K400" i="1"/>
  <c r="L400" i="1" s="1"/>
  <c r="K399" i="1"/>
  <c r="L399" i="1" s="1"/>
  <c r="K398" i="1"/>
  <c r="K397" i="1"/>
  <c r="L397" i="1" s="1"/>
  <c r="K396" i="1"/>
  <c r="L396" i="1" s="1"/>
  <c r="K395" i="1"/>
  <c r="L395" i="1" s="1"/>
  <c r="K394" i="1"/>
  <c r="L394" i="1" s="1"/>
  <c r="K393" i="1"/>
  <c r="L393" i="1" s="1"/>
  <c r="K392" i="1"/>
  <c r="L392" i="1" s="1"/>
  <c r="K391" i="1"/>
  <c r="L391" i="1" s="1"/>
  <c r="K390" i="1"/>
  <c r="L390" i="1" s="1"/>
  <c r="K389" i="1"/>
  <c r="L389" i="1" s="1"/>
  <c r="K388" i="1"/>
  <c r="L388" i="1" s="1"/>
  <c r="K387" i="1"/>
  <c r="L387" i="1" s="1"/>
  <c r="K386" i="1"/>
  <c r="L386" i="1" s="1"/>
  <c r="K385" i="1"/>
  <c r="L385" i="1" s="1"/>
  <c r="K384" i="1"/>
  <c r="L384" i="1" s="1"/>
  <c r="K383" i="1"/>
  <c r="L383" i="1" s="1"/>
  <c r="K382" i="1"/>
  <c r="L382" i="1" s="1"/>
  <c r="K381" i="1"/>
  <c r="L381" i="1" s="1"/>
  <c r="K380" i="1"/>
  <c r="L380" i="1" s="1"/>
  <c r="L379" i="1"/>
  <c r="L378" i="1"/>
  <c r="K377" i="1"/>
  <c r="L377" i="1" s="1"/>
  <c r="K376" i="1"/>
  <c r="L376" i="1" s="1"/>
  <c r="K375" i="1"/>
  <c r="L375" i="1" s="1"/>
  <c r="K374" i="1"/>
  <c r="K373" i="1"/>
  <c r="L373" i="1" s="1"/>
  <c r="K372" i="1"/>
  <c r="L372" i="1" s="1"/>
  <c r="K371" i="1"/>
  <c r="L371" i="1" s="1"/>
  <c r="K370" i="1"/>
  <c r="L370" i="1" s="1"/>
  <c r="K369" i="1"/>
  <c r="L369" i="1" s="1"/>
  <c r="K368" i="1"/>
  <c r="L368" i="1" s="1"/>
  <c r="K367" i="1"/>
  <c r="L367" i="1" s="1"/>
  <c r="L365" i="1"/>
  <c r="K364" i="1"/>
  <c r="L364" i="1" s="1"/>
  <c r="K363" i="1"/>
  <c r="L363" i="1" s="1"/>
  <c r="K362" i="1"/>
  <c r="L362" i="1" s="1"/>
  <c r="K361" i="1"/>
  <c r="L361" i="1" s="1"/>
  <c r="K360" i="1"/>
  <c r="L360" i="1" s="1"/>
  <c r="K359" i="1"/>
  <c r="L359" i="1" s="1"/>
  <c r="K358" i="1"/>
  <c r="L358" i="1" s="1"/>
  <c r="K357" i="1"/>
  <c r="L357" i="1" s="1"/>
  <c r="K356" i="1"/>
  <c r="L356" i="1" s="1"/>
  <c r="K355" i="1"/>
  <c r="L355" i="1" s="1"/>
  <c r="K354" i="1"/>
  <c r="L354" i="1" s="1"/>
  <c r="K353" i="1"/>
  <c r="L353" i="1" s="1"/>
  <c r="K352" i="1"/>
  <c r="L352" i="1" s="1"/>
  <c r="K351" i="1"/>
  <c r="L351" i="1" s="1"/>
  <c r="K350" i="1"/>
  <c r="L350" i="1" s="1"/>
  <c r="K349" i="1"/>
  <c r="L349" i="1" s="1"/>
  <c r="K348" i="1"/>
  <c r="L348" i="1" s="1"/>
  <c r="K347" i="1"/>
  <c r="L347" i="1" s="1"/>
  <c r="K346" i="1"/>
  <c r="L346" i="1" s="1"/>
  <c r="K345" i="1"/>
  <c r="L345" i="1" s="1"/>
  <c r="K344" i="1"/>
  <c r="L344" i="1" s="1"/>
  <c r="K343" i="1"/>
  <c r="L343" i="1" s="1"/>
  <c r="K342" i="1"/>
  <c r="L342" i="1" s="1"/>
  <c r="K341" i="1"/>
  <c r="L341" i="1" s="1"/>
  <c r="K340" i="1"/>
  <c r="L340" i="1" s="1"/>
  <c r="K339" i="1"/>
  <c r="L339" i="1" s="1"/>
  <c r="K338" i="1"/>
  <c r="L338" i="1" s="1"/>
  <c r="K337" i="1"/>
  <c r="L337" i="1" s="1"/>
  <c r="K336" i="1"/>
  <c r="L336" i="1" s="1"/>
  <c r="K335" i="1"/>
  <c r="L335" i="1" s="1"/>
  <c r="K334" i="1"/>
  <c r="L334" i="1" s="1"/>
  <c r="K333" i="1"/>
  <c r="L333" i="1" s="1"/>
  <c r="K332" i="1"/>
  <c r="L332" i="1" s="1"/>
  <c r="K331" i="1"/>
  <c r="L331" i="1" s="1"/>
  <c r="K330" i="1"/>
  <c r="L330" i="1" s="1"/>
  <c r="K329" i="1"/>
  <c r="L329" i="1" s="1"/>
  <c r="K328" i="1"/>
  <c r="L328" i="1" s="1"/>
  <c r="K327" i="1"/>
  <c r="L327" i="1" s="1"/>
  <c r="K326" i="1"/>
  <c r="L326" i="1" s="1"/>
  <c r="K325" i="1"/>
  <c r="L325" i="1" s="1"/>
  <c r="K324" i="1"/>
  <c r="K323" i="1"/>
  <c r="L323" i="1" s="1"/>
  <c r="K322" i="1"/>
  <c r="L322" i="1" s="1"/>
  <c r="K319" i="1"/>
  <c r="L319" i="1" s="1"/>
  <c r="K318" i="1"/>
  <c r="L318" i="1" s="1"/>
  <c r="K317" i="1"/>
  <c r="L317" i="1" s="1"/>
  <c r="K316" i="1"/>
  <c r="L316" i="1" s="1"/>
  <c r="K315" i="1"/>
  <c r="L315" i="1" s="1"/>
  <c r="K314" i="1"/>
  <c r="L314" i="1" s="1"/>
  <c r="K313" i="1"/>
  <c r="L313" i="1" s="1"/>
  <c r="K312" i="1"/>
  <c r="L312" i="1" s="1"/>
  <c r="K311" i="1"/>
  <c r="L311" i="1" s="1"/>
  <c r="K310" i="1"/>
  <c r="L310" i="1" s="1"/>
  <c r="K309" i="1"/>
  <c r="L309" i="1" s="1"/>
  <c r="K308" i="1"/>
  <c r="L308" i="1" s="1"/>
  <c r="K307" i="1"/>
  <c r="L307" i="1" s="1"/>
  <c r="K306" i="1"/>
  <c r="L306" i="1" s="1"/>
  <c r="K305" i="1"/>
  <c r="L305" i="1" s="1"/>
  <c r="K304" i="1"/>
  <c r="L304" i="1" s="1"/>
  <c r="K303" i="1"/>
  <c r="L303" i="1" s="1"/>
  <c r="K302" i="1"/>
  <c r="L302" i="1" s="1"/>
  <c r="K301" i="1"/>
  <c r="L301" i="1" s="1"/>
  <c r="K299" i="1"/>
  <c r="L299" i="1" s="1"/>
  <c r="K298" i="1"/>
  <c r="L298" i="1" s="1"/>
  <c r="K297" i="1"/>
  <c r="L297" i="1" s="1"/>
  <c r="K296" i="1"/>
  <c r="L296" i="1" s="1"/>
  <c r="K295" i="1"/>
  <c r="L295" i="1" s="1"/>
  <c r="K294" i="1"/>
  <c r="L294" i="1" s="1"/>
  <c r="K293" i="1"/>
  <c r="L293" i="1" s="1"/>
  <c r="K292" i="1"/>
  <c r="L292" i="1" s="1"/>
  <c r="K291" i="1"/>
  <c r="L291" i="1" s="1"/>
  <c r="K290" i="1"/>
  <c r="L290" i="1" s="1"/>
  <c r="K289" i="1"/>
  <c r="L289" i="1" s="1"/>
  <c r="K288" i="1"/>
  <c r="L288" i="1" s="1"/>
  <c r="K287" i="1"/>
  <c r="L287" i="1" s="1"/>
  <c r="K286" i="1"/>
  <c r="L286" i="1" s="1"/>
  <c r="K285" i="1"/>
  <c r="L285" i="1" s="1"/>
  <c r="K284" i="1"/>
  <c r="L284" i="1" s="1"/>
  <c r="K283" i="1"/>
  <c r="L283" i="1" s="1"/>
  <c r="K282" i="1"/>
  <c r="L282" i="1" s="1"/>
  <c r="K281" i="1"/>
  <c r="L281" i="1" s="1"/>
  <c r="K280" i="1"/>
  <c r="L280" i="1" s="1"/>
  <c r="K279" i="1"/>
  <c r="L279" i="1" s="1"/>
  <c r="K278" i="1"/>
  <c r="L278" i="1" s="1"/>
  <c r="K277" i="1"/>
  <c r="L277" i="1" s="1"/>
  <c r="K276" i="1"/>
  <c r="L276" i="1" s="1"/>
  <c r="K275" i="1"/>
  <c r="L275" i="1" s="1"/>
  <c r="K274" i="1"/>
  <c r="L274" i="1" s="1"/>
  <c r="K273" i="1"/>
  <c r="L273" i="1" s="1"/>
  <c r="K272" i="1"/>
  <c r="L272" i="1" s="1"/>
  <c r="K271" i="1"/>
  <c r="L271" i="1" s="1"/>
  <c r="K270" i="1"/>
  <c r="L270" i="1" s="1"/>
  <c r="K269" i="1"/>
  <c r="L269" i="1" s="1"/>
  <c r="K268" i="1"/>
  <c r="L268" i="1" s="1"/>
  <c r="K267" i="1"/>
  <c r="L267" i="1" s="1"/>
  <c r="K266" i="1"/>
  <c r="L266" i="1" s="1"/>
  <c r="K265" i="1"/>
  <c r="L265" i="1" s="1"/>
  <c r="K264" i="1"/>
  <c r="L264" i="1" s="1"/>
  <c r="K263" i="1"/>
  <c r="L263" i="1" s="1"/>
  <c r="K262" i="1"/>
  <c r="K261" i="1"/>
  <c r="L261" i="1" s="1"/>
  <c r="K260" i="1"/>
  <c r="L260" i="1" s="1"/>
  <c r="K259" i="1"/>
  <c r="L259" i="1" s="1"/>
  <c r="K258" i="1"/>
  <c r="L258" i="1" s="1"/>
  <c r="K257" i="1"/>
  <c r="L257" i="1" s="1"/>
  <c r="K256" i="1"/>
  <c r="L256" i="1" s="1"/>
  <c r="K255" i="1"/>
  <c r="L255" i="1" s="1"/>
  <c r="K254" i="1"/>
  <c r="L254" i="1" s="1"/>
  <c r="K253" i="1"/>
  <c r="L253" i="1" s="1"/>
  <c r="K252" i="1"/>
  <c r="L252" i="1" s="1"/>
  <c r="K251" i="1"/>
  <c r="L251" i="1" s="1"/>
  <c r="K250" i="1"/>
  <c r="L250" i="1" s="1"/>
  <c r="K249" i="1"/>
  <c r="L249" i="1" s="1"/>
  <c r="K248" i="1"/>
  <c r="L248" i="1" s="1"/>
  <c r="K246" i="1"/>
  <c r="L246" i="1" s="1"/>
  <c r="K245" i="1"/>
  <c r="L245" i="1" s="1"/>
  <c r="K244" i="1"/>
  <c r="L244" i="1" s="1"/>
  <c r="K243" i="1"/>
  <c r="L243" i="1" s="1"/>
  <c r="K242" i="1"/>
  <c r="L242" i="1" s="1"/>
  <c r="K241" i="1"/>
  <c r="L241" i="1" s="1"/>
  <c r="K240" i="1"/>
  <c r="L240" i="1" s="1"/>
  <c r="K239" i="1"/>
  <c r="L239" i="1" s="1"/>
  <c r="K238" i="1"/>
  <c r="L238" i="1" s="1"/>
  <c r="K237" i="1"/>
  <c r="L237" i="1" s="1"/>
  <c r="K236" i="1"/>
  <c r="L236" i="1" s="1"/>
  <c r="K235" i="1"/>
  <c r="L235" i="1" s="1"/>
  <c r="K234" i="1"/>
  <c r="L234" i="1" s="1"/>
  <c r="K233" i="1"/>
  <c r="L233" i="1" s="1"/>
  <c r="K232" i="1"/>
  <c r="L232" i="1" s="1"/>
  <c r="K231" i="1"/>
  <c r="L231" i="1" s="1"/>
  <c r="K230" i="1"/>
  <c r="L230" i="1" s="1"/>
  <c r="K229" i="1"/>
  <c r="L229" i="1" s="1"/>
  <c r="K228" i="1"/>
  <c r="L228" i="1" s="1"/>
  <c r="K227" i="1"/>
  <c r="L227" i="1" s="1"/>
  <c r="K226" i="1"/>
  <c r="L226" i="1" s="1"/>
  <c r="K225" i="1"/>
  <c r="L225" i="1" s="1"/>
  <c r="K224" i="1"/>
  <c r="L224" i="1" s="1"/>
  <c r="K223" i="1"/>
  <c r="L223" i="1" s="1"/>
  <c r="K222" i="1"/>
  <c r="L222" i="1" s="1"/>
  <c r="K221" i="1"/>
  <c r="L221" i="1" s="1"/>
  <c r="K220" i="1"/>
  <c r="L220" i="1" s="1"/>
  <c r="K219" i="1"/>
  <c r="L219" i="1" s="1"/>
  <c r="K218" i="1"/>
  <c r="L218" i="1" s="1"/>
  <c r="K217" i="1"/>
  <c r="L217" i="1" s="1"/>
  <c r="K216" i="1"/>
  <c r="L216" i="1" s="1"/>
  <c r="K215" i="1"/>
  <c r="L215" i="1" s="1"/>
  <c r="K214" i="1"/>
  <c r="L214" i="1" s="1"/>
  <c r="K213" i="1"/>
  <c r="L213" i="1" s="1"/>
  <c r="K212" i="1"/>
  <c r="L212" i="1" s="1"/>
  <c r="K211" i="1"/>
  <c r="L211" i="1" s="1"/>
  <c r="K210" i="1"/>
  <c r="L210" i="1" s="1"/>
  <c r="K209" i="1"/>
  <c r="L209" i="1" s="1"/>
  <c r="K208" i="1"/>
  <c r="L208" i="1" s="1"/>
  <c r="K207" i="1"/>
  <c r="L207" i="1" s="1"/>
  <c r="K206" i="1"/>
  <c r="L206" i="1" s="1"/>
  <c r="K205" i="1"/>
  <c r="L205" i="1" s="1"/>
  <c r="K204" i="1"/>
  <c r="L204" i="1" s="1"/>
  <c r="K203" i="1"/>
  <c r="L203" i="1" s="1"/>
  <c r="K202" i="1"/>
  <c r="L202" i="1" s="1"/>
  <c r="K201" i="1"/>
  <c r="L201" i="1" s="1"/>
  <c r="K200" i="1"/>
  <c r="L200" i="1" s="1"/>
  <c r="K199" i="1"/>
  <c r="L199" i="1" s="1"/>
  <c r="K198" i="1"/>
  <c r="L198" i="1" s="1"/>
  <c r="K197" i="1"/>
  <c r="L197" i="1" s="1"/>
  <c r="K196" i="1"/>
  <c r="L196" i="1" s="1"/>
  <c r="K195" i="1"/>
  <c r="L195" i="1" s="1"/>
  <c r="K194" i="1"/>
  <c r="L194" i="1" s="1"/>
  <c r="K193" i="1"/>
  <c r="L193" i="1" s="1"/>
  <c r="K192" i="1"/>
  <c r="L192" i="1" s="1"/>
  <c r="K191" i="1"/>
  <c r="L191" i="1" s="1"/>
  <c r="K190" i="1"/>
  <c r="L190" i="1" s="1"/>
  <c r="K189" i="1"/>
  <c r="L189" i="1" s="1"/>
  <c r="K188" i="1"/>
  <c r="L188" i="1" s="1"/>
  <c r="K187" i="1"/>
  <c r="L187" i="1" s="1"/>
  <c r="K185" i="1"/>
  <c r="L185" i="1" s="1"/>
  <c r="K184" i="1"/>
  <c r="L184" i="1" s="1"/>
  <c r="K183" i="1"/>
  <c r="L183" i="1" s="1"/>
  <c r="K182" i="1"/>
  <c r="L182" i="1" s="1"/>
  <c r="K181" i="1"/>
  <c r="L181" i="1" s="1"/>
  <c r="K180" i="1"/>
  <c r="L180" i="1" s="1"/>
  <c r="K179" i="1"/>
  <c r="L179" i="1" s="1"/>
  <c r="K177" i="1"/>
  <c r="K176" i="1"/>
  <c r="L176" i="1" s="1"/>
  <c r="K175" i="1"/>
  <c r="L175" i="1" s="1"/>
  <c r="K174" i="1"/>
  <c r="L174" i="1" s="1"/>
  <c r="K173" i="1"/>
  <c r="K172" i="1"/>
  <c r="L172" i="1" s="1"/>
  <c r="K171" i="1"/>
  <c r="L171" i="1" s="1"/>
  <c r="K169" i="1"/>
  <c r="L169" i="1" s="1"/>
  <c r="K168" i="1"/>
  <c r="L168" i="1" s="1"/>
  <c r="K167" i="1"/>
  <c r="L167" i="1" s="1"/>
  <c r="K166" i="1"/>
  <c r="L166" i="1" s="1"/>
  <c r="K165" i="1"/>
  <c r="L165" i="1" s="1"/>
  <c r="K164" i="1"/>
  <c r="L164" i="1" s="1"/>
  <c r="K163" i="1"/>
  <c r="L163" i="1" s="1"/>
  <c r="K162" i="1"/>
  <c r="L162" i="1" s="1"/>
  <c r="K161" i="1"/>
  <c r="L161" i="1" s="1"/>
  <c r="K160" i="1"/>
  <c r="L160" i="1" s="1"/>
  <c r="K159" i="1"/>
  <c r="L159" i="1" s="1"/>
  <c r="K158" i="1"/>
  <c r="L158" i="1" s="1"/>
  <c r="K157" i="1"/>
  <c r="L157" i="1" s="1"/>
  <c r="K156" i="1"/>
  <c r="L156" i="1" s="1"/>
  <c r="K155" i="1"/>
  <c r="L155" i="1" s="1"/>
  <c r="K154" i="1"/>
  <c r="L154" i="1" s="1"/>
  <c r="K153" i="1"/>
  <c r="L153" i="1" s="1"/>
  <c r="K152" i="1"/>
  <c r="L152" i="1" s="1"/>
  <c r="K151" i="1"/>
  <c r="L151" i="1" s="1"/>
  <c r="K150" i="1"/>
  <c r="L150" i="1" s="1"/>
  <c r="K149" i="1"/>
  <c r="L149" i="1" s="1"/>
  <c r="K148" i="1"/>
  <c r="L148" i="1" s="1"/>
  <c r="K147" i="1"/>
  <c r="L147" i="1" s="1"/>
  <c r="K146" i="1"/>
  <c r="L146" i="1" s="1"/>
  <c r="K145" i="1"/>
  <c r="L145" i="1" s="1"/>
  <c r="K144" i="1"/>
  <c r="L144" i="1" s="1"/>
  <c r="K143" i="1"/>
  <c r="L143" i="1" s="1"/>
  <c r="K142" i="1"/>
  <c r="L142" i="1" s="1"/>
  <c r="K141" i="1"/>
  <c r="L141" i="1" s="1"/>
  <c r="K140" i="1"/>
  <c r="L140" i="1" s="1"/>
  <c r="K139" i="1"/>
  <c r="L139" i="1" s="1"/>
  <c r="K138" i="1"/>
  <c r="L138" i="1" s="1"/>
  <c r="K137" i="1"/>
  <c r="L137" i="1" s="1"/>
  <c r="K136" i="1"/>
  <c r="L136" i="1" s="1"/>
  <c r="K135" i="1"/>
  <c r="L135" i="1" s="1"/>
  <c r="K134" i="1"/>
  <c r="L134" i="1" s="1"/>
  <c r="K133" i="1"/>
  <c r="L133" i="1" s="1"/>
  <c r="K132" i="1"/>
  <c r="L132" i="1" s="1"/>
  <c r="K131" i="1"/>
  <c r="L131" i="1" s="1"/>
  <c r="K130" i="1"/>
  <c r="L130" i="1" s="1"/>
  <c r="K129" i="1"/>
  <c r="L129" i="1" s="1"/>
  <c r="K128" i="1"/>
  <c r="L128" i="1" s="1"/>
  <c r="K127" i="1"/>
  <c r="L127" i="1" s="1"/>
  <c r="K126" i="1"/>
  <c r="L126" i="1" s="1"/>
  <c r="K125" i="1"/>
  <c r="L125" i="1" s="1"/>
  <c r="L124" i="1"/>
  <c r="K122" i="1"/>
  <c r="L122" i="1" s="1"/>
  <c r="K121" i="1"/>
  <c r="L121" i="1" s="1"/>
  <c r="K120" i="1"/>
  <c r="L120" i="1" s="1"/>
  <c r="K119" i="1"/>
  <c r="L119" i="1" s="1"/>
  <c r="K118" i="1"/>
  <c r="L118" i="1" s="1"/>
  <c r="K117" i="1"/>
  <c r="L117" i="1" s="1"/>
  <c r="K116" i="1"/>
  <c r="L116" i="1" s="1"/>
  <c r="K115" i="1"/>
  <c r="L115" i="1" s="1"/>
  <c r="K114" i="1"/>
  <c r="L114" i="1" s="1"/>
  <c r="K113" i="1"/>
  <c r="L113" i="1" s="1"/>
  <c r="K112" i="1"/>
  <c r="L112" i="1" s="1"/>
  <c r="K111" i="1"/>
  <c r="L111" i="1" s="1"/>
  <c r="K110" i="1"/>
  <c r="L110" i="1" s="1"/>
  <c r="K109" i="1"/>
  <c r="L109" i="1" s="1"/>
  <c r="K108" i="1"/>
  <c r="L108" i="1" s="1"/>
  <c r="K107" i="1"/>
  <c r="L107" i="1" s="1"/>
  <c r="K106" i="1"/>
  <c r="L106" i="1" s="1"/>
  <c r="K105" i="1"/>
  <c r="L105" i="1" s="1"/>
  <c r="K104" i="1"/>
  <c r="L104" i="1" s="1"/>
  <c r="K103" i="1"/>
  <c r="L103" i="1" s="1"/>
  <c r="K102" i="1"/>
  <c r="L102" i="1" s="1"/>
  <c r="K101" i="1"/>
  <c r="L101" i="1" s="1"/>
  <c r="K100" i="1"/>
  <c r="L100" i="1" s="1"/>
  <c r="K99" i="1"/>
  <c r="L99" i="1" s="1"/>
  <c r="K98" i="1"/>
  <c r="L98" i="1" s="1"/>
  <c r="K97" i="1"/>
  <c r="L97" i="1" s="1"/>
  <c r="K95" i="1"/>
  <c r="L95" i="1" s="1"/>
  <c r="K94" i="1"/>
  <c r="L94" i="1" s="1"/>
  <c r="K93" i="1"/>
  <c r="L93" i="1" s="1"/>
  <c r="K92" i="1"/>
  <c r="L92" i="1" s="1"/>
  <c r="K91" i="1"/>
  <c r="L91" i="1" s="1"/>
  <c r="K90" i="1"/>
  <c r="K89" i="1"/>
  <c r="L89" i="1" s="1"/>
  <c r="K88" i="1"/>
  <c r="L88" i="1" s="1"/>
  <c r="K87" i="1"/>
  <c r="L87" i="1" s="1"/>
  <c r="K86" i="1"/>
  <c r="L86" i="1" s="1"/>
  <c r="K85" i="1"/>
  <c r="L85" i="1" s="1"/>
  <c r="K84" i="1"/>
  <c r="L84" i="1" s="1"/>
  <c r="K83" i="1"/>
  <c r="L83" i="1" s="1"/>
  <c r="K82" i="1"/>
  <c r="L82" i="1" s="1"/>
  <c r="K81" i="1"/>
  <c r="L81" i="1" s="1"/>
  <c r="K80" i="1"/>
  <c r="L80" i="1" s="1"/>
  <c r="K79" i="1"/>
  <c r="L79" i="1" s="1"/>
  <c r="K78" i="1"/>
  <c r="L78" i="1" s="1"/>
  <c r="K77" i="1"/>
  <c r="L77" i="1" s="1"/>
  <c r="K76" i="1"/>
  <c r="L76" i="1" s="1"/>
  <c r="K75" i="1"/>
  <c r="L75" i="1" s="1"/>
  <c r="K74" i="1"/>
  <c r="L74" i="1" s="1"/>
  <c r="K73" i="1"/>
  <c r="L73" i="1" s="1"/>
  <c r="K72" i="1"/>
  <c r="L72" i="1" s="1"/>
  <c r="K71" i="1"/>
  <c r="L71" i="1" s="1"/>
  <c r="K70" i="1"/>
  <c r="L70" i="1" s="1"/>
  <c r="K69" i="1"/>
  <c r="L69" i="1" s="1"/>
  <c r="K68" i="1"/>
  <c r="L68" i="1" s="1"/>
  <c r="L67" i="1"/>
  <c r="K66" i="1"/>
  <c r="L66" i="1" s="1"/>
  <c r="K65" i="1"/>
  <c r="L65" i="1" s="1"/>
  <c r="K64" i="1"/>
  <c r="L64" i="1" s="1"/>
  <c r="K63" i="1"/>
  <c r="L63" i="1" s="1"/>
  <c r="K62" i="1"/>
  <c r="L62" i="1" s="1"/>
  <c r="K61" i="1"/>
  <c r="L61" i="1" s="1"/>
  <c r="K60" i="1"/>
  <c r="L60" i="1" s="1"/>
  <c r="K59" i="1"/>
  <c r="L59" i="1" s="1"/>
  <c r="K58" i="1"/>
  <c r="L58" i="1" s="1"/>
  <c r="K57" i="1"/>
  <c r="L57" i="1" s="1"/>
  <c r="K56" i="1"/>
  <c r="L56" i="1" s="1"/>
  <c r="K55" i="1"/>
  <c r="L55" i="1" s="1"/>
  <c r="L54" i="1"/>
  <c r="K53" i="1"/>
  <c r="L53" i="1" s="1"/>
  <c r="K51" i="1"/>
  <c r="L51" i="1" s="1"/>
  <c r="K50" i="1"/>
  <c r="L50" i="1" s="1"/>
  <c r="K49" i="1"/>
  <c r="L49" i="1" s="1"/>
  <c r="K48" i="1"/>
  <c r="L48" i="1" s="1"/>
  <c r="K47" i="1"/>
  <c r="L47" i="1" s="1"/>
  <c r="K46" i="1"/>
  <c r="L46" i="1" s="1"/>
  <c r="K45" i="1"/>
  <c r="L45" i="1" s="1"/>
  <c r="K44" i="1"/>
  <c r="L44" i="1" s="1"/>
  <c r="K43" i="1"/>
  <c r="L43" i="1" s="1"/>
  <c r="K42" i="1"/>
  <c r="L42" i="1" s="1"/>
  <c r="K41" i="1"/>
  <c r="L41" i="1" s="1"/>
  <c r="K40" i="1"/>
  <c r="L40" i="1" s="1"/>
  <c r="K39" i="1"/>
  <c r="L39" i="1" s="1"/>
  <c r="K38" i="1"/>
  <c r="L38" i="1" s="1"/>
  <c r="K37" i="1"/>
  <c r="L37" i="1" s="1"/>
  <c r="K36" i="1"/>
  <c r="L36" i="1" s="1"/>
  <c r="K35" i="1"/>
  <c r="L35" i="1" s="1"/>
  <c r="K34" i="1"/>
  <c r="L34" i="1" s="1"/>
  <c r="K33" i="1"/>
  <c r="L33" i="1" s="1"/>
  <c r="K32" i="1"/>
  <c r="L32" i="1" s="1"/>
  <c r="K31" i="1"/>
  <c r="L31" i="1" s="1"/>
  <c r="K30" i="1"/>
  <c r="L30" i="1" s="1"/>
  <c r="K29" i="1"/>
  <c r="L29" i="1" s="1"/>
  <c r="K28" i="1"/>
  <c r="L28" i="1" s="1"/>
  <c r="K27" i="1"/>
  <c r="L27" i="1" s="1"/>
  <c r="K26" i="1"/>
  <c r="L26" i="1" s="1"/>
  <c r="K25" i="1"/>
  <c r="L25" i="1" s="1"/>
  <c r="K24" i="1"/>
  <c r="L24" i="1" s="1"/>
  <c r="K23" i="1"/>
  <c r="L23" i="1" s="1"/>
  <c r="K22" i="1"/>
  <c r="L22" i="1" s="1"/>
  <c r="K21" i="1"/>
  <c r="L21" i="1" s="1"/>
  <c r="K20" i="1"/>
  <c r="L20" i="1" s="1"/>
  <c r="K19" i="1"/>
  <c r="L19" i="1" s="1"/>
  <c r="L18" i="1"/>
  <c r="K17" i="1"/>
  <c r="L17" i="1" s="1"/>
  <c r="K16" i="1"/>
  <c r="L16" i="1" s="1"/>
  <c r="K15" i="1"/>
  <c r="L15" i="1" s="1"/>
  <c r="K14" i="1"/>
  <c r="L14" i="1" s="1"/>
  <c r="K13" i="1"/>
  <c r="L13" i="1" s="1"/>
  <c r="K12" i="1"/>
  <c r="L12" i="1" s="1"/>
  <c r="K11" i="1"/>
  <c r="L11" i="1" s="1"/>
  <c r="K10" i="1"/>
  <c r="L10" i="1" s="1"/>
  <c r="K9" i="1"/>
  <c r="L9" i="1" s="1"/>
  <c r="K8" i="1"/>
  <c r="L8" i="1" s="1"/>
  <c r="K7" i="1"/>
  <c r="L7" i="1" s="1"/>
  <c r="K6" i="1"/>
  <c r="L6" i="1" s="1"/>
  <c r="K5" i="1"/>
  <c r="L5" i="1" s="1"/>
  <c r="K4" i="1"/>
  <c r="L4" i="1" s="1"/>
  <c r="H405" i="1"/>
  <c r="H270" i="1"/>
  <c r="G270" i="1"/>
  <c r="F270" i="1"/>
  <c r="E270" i="1"/>
  <c r="E354" i="1"/>
  <c r="F354" i="1"/>
  <c r="G354" i="1"/>
  <c r="H354" i="1"/>
  <c r="E361" i="1"/>
  <c r="F361" i="1"/>
  <c r="G361" i="1"/>
  <c r="H361" i="1"/>
  <c r="E68" i="1"/>
  <c r="F68" i="1"/>
  <c r="G68" i="1"/>
  <c r="H68" i="1"/>
  <c r="E324" i="1"/>
  <c r="F324" i="1"/>
  <c r="G324" i="1"/>
  <c r="H324" i="1"/>
  <c r="F398" i="1"/>
  <c r="G398" i="1"/>
  <c r="H398" i="1"/>
  <c r="L374" i="1" l="1"/>
  <c r="K409" i="1"/>
  <c r="K32" i="2"/>
  <c r="O24" i="2"/>
  <c r="O30" i="2"/>
  <c r="O26" i="2"/>
  <c r="K28" i="2"/>
  <c r="K26" i="2"/>
  <c r="O22" i="2"/>
  <c r="K24" i="2"/>
  <c r="O28" i="2"/>
  <c r="K22" i="2"/>
  <c r="O32" i="2"/>
  <c r="K30" i="2"/>
  <c r="H5" i="1" l="1"/>
  <c r="G6" i="1"/>
  <c r="H6" i="1"/>
  <c r="G7" i="1"/>
  <c r="H7" i="1"/>
  <c r="F8" i="1"/>
  <c r="G8" i="1"/>
  <c r="H8" i="1"/>
  <c r="F9" i="1"/>
  <c r="G9" i="1"/>
  <c r="H9" i="1"/>
  <c r="F10" i="1"/>
  <c r="G10" i="1"/>
  <c r="H10" i="1"/>
  <c r="F11" i="1"/>
  <c r="G11" i="1"/>
  <c r="H11" i="1"/>
  <c r="G12" i="1"/>
  <c r="H12" i="1"/>
  <c r="F13" i="1"/>
  <c r="G13" i="1"/>
  <c r="H13" i="1"/>
  <c r="F15" i="1"/>
  <c r="G15" i="1"/>
  <c r="H15" i="1"/>
  <c r="G16" i="1"/>
  <c r="H16" i="1"/>
  <c r="F17" i="1"/>
  <c r="G17" i="1"/>
  <c r="H17" i="1"/>
  <c r="F18" i="1"/>
  <c r="G18" i="1"/>
  <c r="H18" i="1"/>
  <c r="H19" i="1"/>
  <c r="G21" i="1"/>
  <c r="H21" i="1"/>
  <c r="F22" i="1"/>
  <c r="G22" i="1"/>
  <c r="H22" i="1"/>
  <c r="G23" i="1"/>
  <c r="H23" i="1"/>
  <c r="H24" i="1"/>
  <c r="F25" i="1"/>
  <c r="G25" i="1"/>
  <c r="H25" i="1"/>
  <c r="F27" i="1"/>
  <c r="G27" i="1"/>
  <c r="H27" i="1"/>
  <c r="F28" i="1"/>
  <c r="G28" i="1"/>
  <c r="H28" i="1"/>
  <c r="F29" i="1"/>
  <c r="G29" i="1"/>
  <c r="H29" i="1"/>
  <c r="F30" i="1"/>
  <c r="G30" i="1"/>
  <c r="H30" i="1"/>
  <c r="F32" i="1"/>
  <c r="G32" i="1"/>
  <c r="H32" i="1"/>
  <c r="F33" i="1"/>
  <c r="G33" i="1"/>
  <c r="H33" i="1"/>
  <c r="F34" i="1"/>
  <c r="G34" i="1"/>
  <c r="H34" i="1"/>
  <c r="F35" i="1"/>
  <c r="G35" i="1"/>
  <c r="H35" i="1"/>
  <c r="F37" i="1"/>
  <c r="G37" i="1"/>
  <c r="H37" i="1"/>
  <c r="G38" i="1"/>
  <c r="H38" i="1"/>
  <c r="H39" i="1"/>
  <c r="F40" i="1"/>
  <c r="G40" i="1"/>
  <c r="H40" i="1"/>
  <c r="F41" i="1"/>
  <c r="G41" i="1"/>
  <c r="H41" i="1"/>
  <c r="F42" i="1"/>
  <c r="G42" i="1"/>
  <c r="H42" i="1"/>
  <c r="E43" i="1"/>
  <c r="F43" i="1"/>
  <c r="G43" i="1"/>
  <c r="H43" i="1"/>
  <c r="F44" i="1"/>
  <c r="G44" i="1"/>
  <c r="H44" i="1"/>
  <c r="F46" i="1"/>
  <c r="G46" i="1"/>
  <c r="H46" i="1"/>
  <c r="F48" i="1"/>
  <c r="G48" i="1"/>
  <c r="H48" i="1"/>
  <c r="F49" i="1"/>
  <c r="G49" i="1"/>
  <c r="H49" i="1"/>
  <c r="F50" i="1"/>
  <c r="G50" i="1"/>
  <c r="H50" i="1"/>
  <c r="F51" i="1"/>
  <c r="G51" i="1"/>
  <c r="H51" i="1"/>
  <c r="F53" i="1"/>
  <c r="G53" i="1"/>
  <c r="H53" i="1"/>
  <c r="F54" i="1"/>
  <c r="G54" i="1"/>
  <c r="H54" i="1"/>
  <c r="F55" i="1"/>
  <c r="G55" i="1"/>
  <c r="H55" i="1"/>
  <c r="F56" i="1"/>
  <c r="G56" i="1"/>
  <c r="H56" i="1"/>
  <c r="H57" i="1"/>
  <c r="F58" i="1"/>
  <c r="G58" i="1"/>
  <c r="H58" i="1"/>
  <c r="F59" i="1"/>
  <c r="G59" i="1"/>
  <c r="H59" i="1"/>
  <c r="F60" i="1"/>
  <c r="G60" i="1"/>
  <c r="H60" i="1"/>
  <c r="F61" i="1"/>
  <c r="G61" i="1"/>
  <c r="H61" i="1"/>
  <c r="F62" i="1"/>
  <c r="G62" i="1"/>
  <c r="H62" i="1"/>
  <c r="H63" i="1"/>
  <c r="F64" i="1"/>
  <c r="G64" i="1"/>
  <c r="H64" i="1"/>
  <c r="F65" i="1"/>
  <c r="G65" i="1"/>
  <c r="H65" i="1"/>
  <c r="F66" i="1"/>
  <c r="G66" i="1"/>
  <c r="H66" i="1"/>
  <c r="F67" i="1"/>
  <c r="G67" i="1"/>
  <c r="H67" i="1"/>
  <c r="F69" i="1"/>
  <c r="G69" i="1"/>
  <c r="H69" i="1"/>
  <c r="F70" i="1"/>
  <c r="G70" i="1"/>
  <c r="H70" i="1"/>
  <c r="G71" i="1"/>
  <c r="H71" i="1"/>
  <c r="F72" i="1"/>
  <c r="G72" i="1"/>
  <c r="H72" i="1"/>
  <c r="F73" i="1"/>
  <c r="G73" i="1"/>
  <c r="H73" i="1"/>
  <c r="F74" i="1"/>
  <c r="G74" i="1"/>
  <c r="H74" i="1"/>
  <c r="F75" i="1"/>
  <c r="G75" i="1"/>
  <c r="H75" i="1"/>
  <c r="F76" i="1"/>
  <c r="G76" i="1"/>
  <c r="H76" i="1"/>
  <c r="F77" i="1"/>
  <c r="G77" i="1"/>
  <c r="H77" i="1"/>
  <c r="F78" i="1"/>
  <c r="G78" i="1"/>
  <c r="H78" i="1"/>
  <c r="G79" i="1"/>
  <c r="H79" i="1"/>
  <c r="F80" i="1"/>
  <c r="G80" i="1"/>
  <c r="H80" i="1"/>
  <c r="F81" i="1"/>
  <c r="G81" i="1"/>
  <c r="H81" i="1"/>
  <c r="F82" i="1"/>
  <c r="G82" i="1"/>
  <c r="H82" i="1"/>
  <c r="H83" i="1"/>
  <c r="F84" i="1"/>
  <c r="G84" i="1"/>
  <c r="H84" i="1"/>
  <c r="F85" i="1"/>
  <c r="G85" i="1"/>
  <c r="H85" i="1"/>
  <c r="F86" i="1"/>
  <c r="G86" i="1"/>
  <c r="H86" i="1"/>
  <c r="F88" i="1"/>
  <c r="G88" i="1"/>
  <c r="H88" i="1"/>
  <c r="G89" i="1"/>
  <c r="H89" i="1"/>
  <c r="H91" i="1"/>
  <c r="F92" i="1"/>
  <c r="G92" i="1"/>
  <c r="H92" i="1"/>
  <c r="F93" i="1"/>
  <c r="G93" i="1"/>
  <c r="H93" i="1"/>
  <c r="F94" i="1"/>
  <c r="G94" i="1"/>
  <c r="H94" i="1"/>
  <c r="F97" i="1"/>
  <c r="G97" i="1"/>
  <c r="H97" i="1"/>
  <c r="F98" i="1"/>
  <c r="G98" i="1"/>
  <c r="H98" i="1"/>
  <c r="F99" i="1"/>
  <c r="G99" i="1"/>
  <c r="H99" i="1"/>
  <c r="F100" i="1"/>
  <c r="G100" i="1"/>
  <c r="H100" i="1"/>
  <c r="H101" i="1"/>
  <c r="F102" i="1"/>
  <c r="G102" i="1"/>
  <c r="H102" i="1"/>
  <c r="F103" i="1"/>
  <c r="G103" i="1"/>
  <c r="H103" i="1"/>
  <c r="F104" i="1"/>
  <c r="G104" i="1"/>
  <c r="H104" i="1"/>
  <c r="F105" i="1"/>
  <c r="G105" i="1"/>
  <c r="H105" i="1"/>
  <c r="F106" i="1"/>
  <c r="G106" i="1"/>
  <c r="H106" i="1"/>
  <c r="F107" i="1"/>
  <c r="G107" i="1"/>
  <c r="H107" i="1"/>
  <c r="H108" i="1"/>
  <c r="F109" i="1"/>
  <c r="G109" i="1"/>
  <c r="H109" i="1"/>
  <c r="F110" i="1"/>
  <c r="G110" i="1"/>
  <c r="H110" i="1"/>
  <c r="G111" i="1"/>
  <c r="H111" i="1"/>
  <c r="F112" i="1"/>
  <c r="G112" i="1"/>
  <c r="H112" i="1"/>
  <c r="F113" i="1"/>
  <c r="G113" i="1"/>
  <c r="H113" i="1"/>
  <c r="F114" i="1"/>
  <c r="G114" i="1"/>
  <c r="H114" i="1"/>
  <c r="F115" i="1"/>
  <c r="G115" i="1"/>
  <c r="H115" i="1"/>
  <c r="F116" i="1"/>
  <c r="G116" i="1"/>
  <c r="H116" i="1"/>
  <c r="F117" i="1"/>
  <c r="G117" i="1"/>
  <c r="H117" i="1"/>
  <c r="F118" i="1"/>
  <c r="G118" i="1"/>
  <c r="H118" i="1"/>
  <c r="F119" i="1"/>
  <c r="G119" i="1"/>
  <c r="H119" i="1"/>
  <c r="F120" i="1"/>
  <c r="G120" i="1"/>
  <c r="H120" i="1"/>
  <c r="E121" i="1"/>
  <c r="F121" i="1"/>
  <c r="G121" i="1"/>
  <c r="H121" i="1"/>
  <c r="G122" i="1"/>
  <c r="H122" i="1"/>
  <c r="F124" i="1"/>
  <c r="G124" i="1"/>
  <c r="H124" i="1"/>
  <c r="F125" i="1"/>
  <c r="G125" i="1"/>
  <c r="H125" i="1"/>
  <c r="F126" i="1"/>
  <c r="G126" i="1"/>
  <c r="H126" i="1"/>
  <c r="G127" i="1"/>
  <c r="H127" i="1"/>
  <c r="H128" i="1"/>
  <c r="G129" i="1"/>
  <c r="H129" i="1"/>
  <c r="F130" i="1"/>
  <c r="G130" i="1"/>
  <c r="H130" i="1"/>
  <c r="F132" i="1"/>
  <c r="G132" i="1"/>
  <c r="H132" i="1"/>
  <c r="F133" i="1"/>
  <c r="G133" i="1"/>
  <c r="H133" i="1"/>
  <c r="F134" i="1"/>
  <c r="G134" i="1"/>
  <c r="H134" i="1"/>
  <c r="F135" i="1"/>
  <c r="G135" i="1"/>
  <c r="H135" i="1"/>
  <c r="G136" i="1"/>
  <c r="H136" i="1"/>
  <c r="F137" i="1"/>
  <c r="G137" i="1"/>
  <c r="H137" i="1"/>
  <c r="F138" i="1"/>
  <c r="G138" i="1"/>
  <c r="H138" i="1"/>
  <c r="F139" i="1"/>
  <c r="G139" i="1"/>
  <c r="H139" i="1"/>
  <c r="F140" i="1"/>
  <c r="G140" i="1"/>
  <c r="H140" i="1"/>
  <c r="F141" i="1"/>
  <c r="G141" i="1"/>
  <c r="H141" i="1"/>
  <c r="E142" i="1"/>
  <c r="F142" i="1"/>
  <c r="G142" i="1"/>
  <c r="H142" i="1"/>
  <c r="G144" i="1"/>
  <c r="H144" i="1"/>
  <c r="F145" i="1"/>
  <c r="G145" i="1"/>
  <c r="H145" i="1"/>
  <c r="F146" i="1"/>
  <c r="G146" i="1"/>
  <c r="H146" i="1"/>
  <c r="F147" i="1"/>
  <c r="G147" i="1"/>
  <c r="H147" i="1"/>
  <c r="F148" i="1"/>
  <c r="G148" i="1"/>
  <c r="H148" i="1"/>
  <c r="F149" i="1"/>
  <c r="G149" i="1"/>
  <c r="H149" i="1"/>
  <c r="F150" i="1"/>
  <c r="G150" i="1"/>
  <c r="H150" i="1"/>
  <c r="G151" i="1"/>
  <c r="H151" i="1"/>
  <c r="F152" i="1"/>
  <c r="G152" i="1"/>
  <c r="H152" i="1"/>
  <c r="F153" i="1"/>
  <c r="G153" i="1"/>
  <c r="H153" i="1"/>
  <c r="F154" i="1"/>
  <c r="G154" i="1"/>
  <c r="H154" i="1"/>
  <c r="F155" i="1"/>
  <c r="G155" i="1"/>
  <c r="H155" i="1"/>
  <c r="G156" i="1"/>
  <c r="H156" i="1"/>
  <c r="F157" i="1"/>
  <c r="G157" i="1"/>
  <c r="H157" i="1"/>
  <c r="F158" i="1"/>
  <c r="G158" i="1"/>
  <c r="H158" i="1"/>
  <c r="F159" i="1"/>
  <c r="G159" i="1"/>
  <c r="H159" i="1"/>
  <c r="F160" i="1"/>
  <c r="G160" i="1"/>
  <c r="H160" i="1"/>
  <c r="F161" i="1"/>
  <c r="G161" i="1"/>
  <c r="H161" i="1"/>
  <c r="F162" i="1"/>
  <c r="G162" i="1"/>
  <c r="H162" i="1"/>
  <c r="F163" i="1"/>
  <c r="G163" i="1"/>
  <c r="H163" i="1"/>
  <c r="F164" i="1"/>
  <c r="G164" i="1"/>
  <c r="H164" i="1"/>
  <c r="F165" i="1"/>
  <c r="G165" i="1"/>
  <c r="H165" i="1"/>
  <c r="F166" i="1"/>
  <c r="G166" i="1"/>
  <c r="H166" i="1"/>
  <c r="F167" i="1"/>
  <c r="G167" i="1"/>
  <c r="H167" i="1"/>
  <c r="F168" i="1"/>
  <c r="G168" i="1"/>
  <c r="H168" i="1"/>
  <c r="F169" i="1"/>
  <c r="G169" i="1"/>
  <c r="H169" i="1"/>
  <c r="F171" i="1"/>
  <c r="G171" i="1"/>
  <c r="H171" i="1"/>
  <c r="F172" i="1"/>
  <c r="G172" i="1"/>
  <c r="H172" i="1"/>
  <c r="F174" i="1"/>
  <c r="G174" i="1"/>
  <c r="H174" i="1"/>
  <c r="F175" i="1"/>
  <c r="G175" i="1"/>
  <c r="H175" i="1"/>
  <c r="F176" i="1"/>
  <c r="G176" i="1"/>
  <c r="H176" i="1"/>
  <c r="F179" i="1"/>
  <c r="G179" i="1"/>
  <c r="H179" i="1"/>
  <c r="F180" i="1"/>
  <c r="G180" i="1"/>
  <c r="H180" i="1"/>
  <c r="F181" i="1"/>
  <c r="G181" i="1"/>
  <c r="H181" i="1"/>
  <c r="F182" i="1"/>
  <c r="G182" i="1"/>
  <c r="H182" i="1"/>
  <c r="F183" i="1"/>
  <c r="G183" i="1"/>
  <c r="H183" i="1"/>
  <c r="F184" i="1"/>
  <c r="G184" i="1"/>
  <c r="H184" i="1"/>
  <c r="F185" i="1"/>
  <c r="G185" i="1"/>
  <c r="H185" i="1"/>
  <c r="F187" i="1"/>
  <c r="G187" i="1"/>
  <c r="H187" i="1"/>
  <c r="F188" i="1"/>
  <c r="G188" i="1"/>
  <c r="H188" i="1"/>
  <c r="F189" i="1"/>
  <c r="G189" i="1"/>
  <c r="H189" i="1"/>
  <c r="F190" i="1"/>
  <c r="G190" i="1"/>
  <c r="H190" i="1"/>
  <c r="F191" i="1"/>
  <c r="G191" i="1"/>
  <c r="H191" i="1"/>
  <c r="E193" i="1"/>
  <c r="F193" i="1"/>
  <c r="G193" i="1"/>
  <c r="H193" i="1"/>
  <c r="F194" i="1"/>
  <c r="G194" i="1"/>
  <c r="H194" i="1"/>
  <c r="H195" i="1"/>
  <c r="F196" i="1"/>
  <c r="G196" i="1"/>
  <c r="H196" i="1"/>
  <c r="F197" i="1"/>
  <c r="G197" i="1"/>
  <c r="H197" i="1"/>
  <c r="H198" i="1"/>
  <c r="F199" i="1"/>
  <c r="G199" i="1"/>
  <c r="H199" i="1"/>
  <c r="E200" i="1"/>
  <c r="F200" i="1"/>
  <c r="G200" i="1"/>
  <c r="H200" i="1"/>
  <c r="F201" i="1"/>
  <c r="G201" i="1"/>
  <c r="H201" i="1"/>
  <c r="G202" i="1"/>
  <c r="H202" i="1"/>
  <c r="H203" i="1"/>
  <c r="F204" i="1"/>
  <c r="G204" i="1"/>
  <c r="H204" i="1"/>
  <c r="G206" i="1"/>
  <c r="H206" i="1"/>
  <c r="F207" i="1"/>
  <c r="G207" i="1"/>
  <c r="H207" i="1"/>
  <c r="F208" i="1"/>
  <c r="G208" i="1"/>
  <c r="H208" i="1"/>
  <c r="F209" i="1"/>
  <c r="G209" i="1"/>
  <c r="H209" i="1"/>
  <c r="F210" i="1"/>
  <c r="G210" i="1"/>
  <c r="H210" i="1"/>
  <c r="F211" i="1"/>
  <c r="G211" i="1"/>
  <c r="H211" i="1"/>
  <c r="F212" i="1"/>
  <c r="G212" i="1"/>
  <c r="H212" i="1"/>
  <c r="H213" i="1"/>
  <c r="F214" i="1"/>
  <c r="G214" i="1"/>
  <c r="H214" i="1"/>
  <c r="H215" i="1"/>
  <c r="F216" i="1"/>
  <c r="G216" i="1"/>
  <c r="H216" i="1"/>
  <c r="H217" i="1"/>
  <c r="F218" i="1"/>
  <c r="G218" i="1"/>
  <c r="H218" i="1"/>
  <c r="F219" i="1"/>
  <c r="G219" i="1"/>
  <c r="H219" i="1"/>
  <c r="F220" i="1"/>
  <c r="G220" i="1"/>
  <c r="H220" i="1"/>
  <c r="F221" i="1"/>
  <c r="G221" i="1"/>
  <c r="H221" i="1"/>
  <c r="F223" i="1"/>
  <c r="G223" i="1"/>
  <c r="H223" i="1"/>
  <c r="F224" i="1"/>
  <c r="G224" i="1"/>
  <c r="H224" i="1"/>
  <c r="F226" i="1"/>
  <c r="G226" i="1"/>
  <c r="H226" i="1"/>
  <c r="F227" i="1"/>
  <c r="G227" i="1"/>
  <c r="H227" i="1"/>
  <c r="F228" i="1"/>
  <c r="G228" i="1"/>
  <c r="H228" i="1"/>
  <c r="F229" i="1"/>
  <c r="G229" i="1"/>
  <c r="H229" i="1"/>
  <c r="F230" i="1"/>
  <c r="G230" i="1"/>
  <c r="H230" i="1"/>
  <c r="F231" i="1"/>
  <c r="G231" i="1"/>
  <c r="H231" i="1"/>
  <c r="F232" i="1"/>
  <c r="G232" i="1"/>
  <c r="H232" i="1"/>
  <c r="F233" i="1"/>
  <c r="G233" i="1"/>
  <c r="H233" i="1"/>
  <c r="F234" i="1"/>
  <c r="G234" i="1"/>
  <c r="H234" i="1"/>
  <c r="F235" i="1"/>
  <c r="G235" i="1"/>
  <c r="H235" i="1"/>
  <c r="F236" i="1"/>
  <c r="G236" i="1"/>
  <c r="H236" i="1"/>
  <c r="F237" i="1"/>
  <c r="G237" i="1"/>
  <c r="H237" i="1"/>
  <c r="G238" i="1"/>
  <c r="H238" i="1"/>
  <c r="E241" i="1"/>
  <c r="F241" i="1"/>
  <c r="G241" i="1"/>
  <c r="H241" i="1"/>
  <c r="G242" i="1"/>
  <c r="H242" i="1"/>
  <c r="F243" i="1"/>
  <c r="G243" i="1"/>
  <c r="H243" i="1"/>
  <c r="F244" i="1"/>
  <c r="G244" i="1"/>
  <c r="H244" i="1"/>
  <c r="F245" i="1"/>
  <c r="G245" i="1"/>
  <c r="H245" i="1"/>
  <c r="F246" i="1"/>
  <c r="G246" i="1"/>
  <c r="H246" i="1"/>
  <c r="F248" i="1"/>
  <c r="G248" i="1"/>
  <c r="H248" i="1"/>
  <c r="F249" i="1"/>
  <c r="G249" i="1"/>
  <c r="H249" i="1"/>
  <c r="F250" i="1"/>
  <c r="G250" i="1"/>
  <c r="H250" i="1"/>
  <c r="F251" i="1"/>
  <c r="G251" i="1"/>
  <c r="H251" i="1"/>
  <c r="F252" i="1"/>
  <c r="G252" i="1"/>
  <c r="H252" i="1"/>
  <c r="F253" i="1"/>
  <c r="G253" i="1"/>
  <c r="H253" i="1"/>
  <c r="F254" i="1"/>
  <c r="G254" i="1"/>
  <c r="H254" i="1"/>
  <c r="F255" i="1"/>
  <c r="G255" i="1"/>
  <c r="H255" i="1"/>
  <c r="H256" i="1"/>
  <c r="F257" i="1"/>
  <c r="G257" i="1"/>
  <c r="H257" i="1"/>
  <c r="F258" i="1"/>
  <c r="G258" i="1"/>
  <c r="H258" i="1"/>
  <c r="F259" i="1"/>
  <c r="G259" i="1"/>
  <c r="H259" i="1"/>
  <c r="F260" i="1"/>
  <c r="G260" i="1"/>
  <c r="H260" i="1"/>
  <c r="F261" i="1"/>
  <c r="G261" i="1"/>
  <c r="H261" i="1"/>
  <c r="F263" i="1"/>
  <c r="G263" i="1"/>
  <c r="H263" i="1"/>
  <c r="F264" i="1"/>
  <c r="G264" i="1"/>
  <c r="H264" i="1"/>
  <c r="F265" i="1"/>
  <c r="G265" i="1"/>
  <c r="H265" i="1"/>
  <c r="G266" i="1"/>
  <c r="H266" i="1"/>
  <c r="G267" i="1"/>
  <c r="H267" i="1"/>
  <c r="F268" i="1"/>
  <c r="G268" i="1"/>
  <c r="H268" i="1"/>
  <c r="F269" i="1"/>
  <c r="G269" i="1"/>
  <c r="H269" i="1"/>
  <c r="F271" i="1"/>
  <c r="G271" i="1"/>
  <c r="H271" i="1"/>
  <c r="F272" i="1"/>
  <c r="G272" i="1"/>
  <c r="H272" i="1"/>
  <c r="F273" i="1"/>
  <c r="G273" i="1"/>
  <c r="H273" i="1"/>
  <c r="F274" i="1"/>
  <c r="G274" i="1"/>
  <c r="H274" i="1"/>
  <c r="E275" i="1"/>
  <c r="F275" i="1"/>
  <c r="G275" i="1"/>
  <c r="H275" i="1"/>
  <c r="G276" i="1"/>
  <c r="H276" i="1"/>
  <c r="G277" i="1"/>
  <c r="H277" i="1"/>
  <c r="G278" i="1"/>
  <c r="H278" i="1"/>
  <c r="E279" i="1"/>
  <c r="F279" i="1"/>
  <c r="G279" i="1"/>
  <c r="H279" i="1"/>
  <c r="F280" i="1"/>
  <c r="G280" i="1"/>
  <c r="H280" i="1"/>
  <c r="F281" i="1"/>
  <c r="G281" i="1"/>
  <c r="H281" i="1"/>
  <c r="F282" i="1"/>
  <c r="G282" i="1"/>
  <c r="H282" i="1"/>
  <c r="F283" i="1"/>
  <c r="G283" i="1"/>
  <c r="H283" i="1"/>
  <c r="F284" i="1"/>
  <c r="G284" i="1"/>
  <c r="H284" i="1"/>
  <c r="F285" i="1"/>
  <c r="G285" i="1"/>
  <c r="H285" i="1"/>
  <c r="F286" i="1"/>
  <c r="G286" i="1"/>
  <c r="H286" i="1"/>
  <c r="F287" i="1"/>
  <c r="G287" i="1"/>
  <c r="H287" i="1"/>
  <c r="F288" i="1"/>
  <c r="G288" i="1"/>
  <c r="H288" i="1"/>
  <c r="F289" i="1"/>
  <c r="G289" i="1"/>
  <c r="H289" i="1"/>
  <c r="F290" i="1"/>
  <c r="G290" i="1"/>
  <c r="H290" i="1"/>
  <c r="F291" i="1"/>
  <c r="G291" i="1"/>
  <c r="H291" i="1"/>
  <c r="F292" i="1"/>
  <c r="G292" i="1"/>
  <c r="H292" i="1"/>
  <c r="F293" i="1"/>
  <c r="G293" i="1"/>
  <c r="H293" i="1"/>
  <c r="F294" i="1"/>
  <c r="G294" i="1"/>
  <c r="H294" i="1"/>
  <c r="F295" i="1"/>
  <c r="G295" i="1"/>
  <c r="H295" i="1"/>
  <c r="F296" i="1"/>
  <c r="G296" i="1"/>
  <c r="H296" i="1"/>
  <c r="F297" i="1"/>
  <c r="G297" i="1"/>
  <c r="H297" i="1"/>
  <c r="F298" i="1"/>
  <c r="G298" i="1"/>
  <c r="H298" i="1"/>
  <c r="G299" i="1"/>
  <c r="H299" i="1"/>
  <c r="F301" i="1"/>
  <c r="G301" i="1"/>
  <c r="H301" i="1"/>
  <c r="F302" i="1"/>
  <c r="G302" i="1"/>
  <c r="H302" i="1"/>
  <c r="F303" i="1"/>
  <c r="G303" i="1"/>
  <c r="H303" i="1"/>
  <c r="F304" i="1"/>
  <c r="G304" i="1"/>
  <c r="H304" i="1"/>
  <c r="F305" i="1"/>
  <c r="G305" i="1"/>
  <c r="H305" i="1"/>
  <c r="G306" i="1"/>
  <c r="H306" i="1"/>
  <c r="F307" i="1"/>
  <c r="G307" i="1"/>
  <c r="H307" i="1"/>
  <c r="F308" i="1"/>
  <c r="G308" i="1"/>
  <c r="H308" i="1"/>
  <c r="F309" i="1"/>
  <c r="G309" i="1"/>
  <c r="H309" i="1"/>
  <c r="G310" i="1"/>
  <c r="H310" i="1"/>
  <c r="E311" i="1"/>
  <c r="F311" i="1"/>
  <c r="G311" i="1"/>
  <c r="H311" i="1"/>
  <c r="F312" i="1"/>
  <c r="G312" i="1"/>
  <c r="H312" i="1"/>
  <c r="F313" i="1"/>
  <c r="G313" i="1"/>
  <c r="H313" i="1"/>
  <c r="E314" i="1"/>
  <c r="F314" i="1"/>
  <c r="G314" i="1"/>
  <c r="H314" i="1"/>
  <c r="E315" i="1"/>
  <c r="F315" i="1"/>
  <c r="G315" i="1"/>
  <c r="H315" i="1"/>
  <c r="F316" i="1"/>
  <c r="G316" i="1"/>
  <c r="H316" i="1"/>
  <c r="F317" i="1"/>
  <c r="G317" i="1"/>
  <c r="H317" i="1"/>
  <c r="G318" i="1"/>
  <c r="H318" i="1"/>
  <c r="F319" i="1"/>
  <c r="G319" i="1"/>
  <c r="H319" i="1"/>
  <c r="F320" i="1"/>
  <c r="G320" i="1"/>
  <c r="H320" i="1"/>
  <c r="F322" i="1"/>
  <c r="G322" i="1"/>
  <c r="H322" i="1"/>
  <c r="F323" i="1"/>
  <c r="G323" i="1"/>
  <c r="H323" i="1"/>
  <c r="F325" i="1"/>
  <c r="G325" i="1"/>
  <c r="H325" i="1"/>
  <c r="F326" i="1"/>
  <c r="G326" i="1"/>
  <c r="H326" i="1"/>
  <c r="F327" i="1"/>
  <c r="G327" i="1"/>
  <c r="H327" i="1"/>
  <c r="F328" i="1"/>
  <c r="G328" i="1"/>
  <c r="H328" i="1"/>
  <c r="F329" i="1"/>
  <c r="G329" i="1"/>
  <c r="H329" i="1"/>
  <c r="F330" i="1"/>
  <c r="G330" i="1"/>
  <c r="H330" i="1"/>
  <c r="F331" i="1"/>
  <c r="G331" i="1"/>
  <c r="H331" i="1"/>
  <c r="F332" i="1"/>
  <c r="G332" i="1"/>
  <c r="H332" i="1"/>
  <c r="F333" i="1"/>
  <c r="G333" i="1"/>
  <c r="H333" i="1"/>
  <c r="F334" i="1"/>
  <c r="G334" i="1"/>
  <c r="H334" i="1"/>
  <c r="F335" i="1"/>
  <c r="G335" i="1"/>
  <c r="H335" i="1"/>
  <c r="F336" i="1"/>
  <c r="G336" i="1"/>
  <c r="H336" i="1"/>
  <c r="F337" i="1"/>
  <c r="G337" i="1"/>
  <c r="H337" i="1"/>
  <c r="F338" i="1"/>
  <c r="G338" i="1"/>
  <c r="H338" i="1"/>
  <c r="F339" i="1"/>
  <c r="G339" i="1"/>
  <c r="H339" i="1"/>
  <c r="F340" i="1"/>
  <c r="G340" i="1"/>
  <c r="H340" i="1"/>
  <c r="F341" i="1"/>
  <c r="G341" i="1"/>
  <c r="H341" i="1"/>
  <c r="F342" i="1"/>
  <c r="G342" i="1"/>
  <c r="H342" i="1"/>
  <c r="F343" i="1"/>
  <c r="G343" i="1"/>
  <c r="H343" i="1"/>
  <c r="E344" i="1"/>
  <c r="F344" i="1"/>
  <c r="G344" i="1"/>
  <c r="H344" i="1"/>
  <c r="F345" i="1"/>
  <c r="G345" i="1"/>
  <c r="H345" i="1"/>
  <c r="F346" i="1"/>
  <c r="G346" i="1"/>
  <c r="H346" i="1"/>
  <c r="F347" i="1"/>
  <c r="G347" i="1"/>
  <c r="H347" i="1"/>
  <c r="F348" i="1"/>
  <c r="G348" i="1"/>
  <c r="H348" i="1"/>
  <c r="F349" i="1"/>
  <c r="G349" i="1"/>
  <c r="H349" i="1"/>
  <c r="F350" i="1"/>
  <c r="G350" i="1"/>
  <c r="H350" i="1"/>
  <c r="F352" i="1"/>
  <c r="G352" i="1"/>
  <c r="H352" i="1"/>
  <c r="F353" i="1"/>
  <c r="G353" i="1"/>
  <c r="H353" i="1"/>
  <c r="F355" i="1"/>
  <c r="G355" i="1"/>
  <c r="H355" i="1"/>
  <c r="F356" i="1"/>
  <c r="G356" i="1"/>
  <c r="H356" i="1"/>
  <c r="F357" i="1"/>
  <c r="G357" i="1"/>
  <c r="H357" i="1"/>
  <c r="F358" i="1"/>
  <c r="G358" i="1"/>
  <c r="H358" i="1"/>
  <c r="F359" i="1"/>
  <c r="G359" i="1"/>
  <c r="H359" i="1"/>
  <c r="F362" i="1"/>
  <c r="G362" i="1"/>
  <c r="H362" i="1"/>
  <c r="F363" i="1"/>
  <c r="G363" i="1"/>
  <c r="H363" i="1"/>
  <c r="F364" i="1"/>
  <c r="G364" i="1"/>
  <c r="H364" i="1"/>
  <c r="F365" i="1"/>
  <c r="G365" i="1"/>
  <c r="H365" i="1"/>
  <c r="F367" i="1"/>
  <c r="G367" i="1"/>
  <c r="H367" i="1"/>
  <c r="F369" i="1"/>
  <c r="G369" i="1"/>
  <c r="H369" i="1"/>
  <c r="F370" i="1"/>
  <c r="G370" i="1"/>
  <c r="H370" i="1"/>
  <c r="F371" i="1"/>
  <c r="G371" i="1"/>
  <c r="H371" i="1"/>
  <c r="F372" i="1"/>
  <c r="G372" i="1"/>
  <c r="H372" i="1"/>
  <c r="F373" i="1"/>
  <c r="G373" i="1"/>
  <c r="H373" i="1"/>
  <c r="F374" i="1"/>
  <c r="G374" i="1"/>
  <c r="H374" i="1"/>
  <c r="F375" i="1"/>
  <c r="G375" i="1"/>
  <c r="H375" i="1"/>
  <c r="F376" i="1"/>
  <c r="G376" i="1"/>
  <c r="H376" i="1"/>
  <c r="F377" i="1"/>
  <c r="G377" i="1"/>
  <c r="H377" i="1"/>
  <c r="H378" i="1"/>
  <c r="F379" i="1"/>
  <c r="G379" i="1"/>
  <c r="H379" i="1"/>
  <c r="F380" i="1"/>
  <c r="G380" i="1"/>
  <c r="H380" i="1"/>
  <c r="F381" i="1"/>
  <c r="G381" i="1"/>
  <c r="H381" i="1"/>
  <c r="F382" i="1"/>
  <c r="G382" i="1"/>
  <c r="H382" i="1"/>
  <c r="F383" i="1"/>
  <c r="G383" i="1"/>
  <c r="H383" i="1"/>
  <c r="F384" i="1"/>
  <c r="G384" i="1"/>
  <c r="H384" i="1"/>
  <c r="F385" i="1"/>
  <c r="G385" i="1"/>
  <c r="H385" i="1"/>
  <c r="G386" i="1"/>
  <c r="H386" i="1"/>
  <c r="F387" i="1"/>
  <c r="G387" i="1"/>
  <c r="H387" i="1"/>
  <c r="F388" i="1"/>
  <c r="G388" i="1"/>
  <c r="H388" i="1"/>
  <c r="F389" i="1"/>
  <c r="G389" i="1"/>
  <c r="H389" i="1"/>
  <c r="E390" i="1"/>
  <c r="F390" i="1"/>
  <c r="G390" i="1"/>
  <c r="H390" i="1"/>
  <c r="F391" i="1"/>
  <c r="G391" i="1"/>
  <c r="H391" i="1"/>
  <c r="H392" i="1"/>
  <c r="F393" i="1"/>
  <c r="G393" i="1"/>
  <c r="H393" i="1"/>
  <c r="E394" i="1"/>
  <c r="F394" i="1"/>
  <c r="G394" i="1"/>
  <c r="H394" i="1"/>
  <c r="F395" i="1"/>
  <c r="G395" i="1"/>
  <c r="H395" i="1"/>
  <c r="F396" i="1"/>
  <c r="G396" i="1"/>
  <c r="H396" i="1"/>
  <c r="F397" i="1"/>
  <c r="G397" i="1"/>
  <c r="H397" i="1"/>
  <c r="F399" i="1"/>
  <c r="G399" i="1"/>
  <c r="H399" i="1"/>
  <c r="F400" i="1"/>
  <c r="G400" i="1"/>
  <c r="H400" i="1"/>
  <c r="F401" i="1"/>
  <c r="G401" i="1"/>
  <c r="H401" i="1"/>
  <c r="F402" i="1"/>
  <c r="G402" i="1"/>
  <c r="H402" i="1"/>
  <c r="F404" i="1"/>
  <c r="G404" i="1"/>
  <c r="H404" i="1"/>
  <c r="E405" i="1"/>
  <c r="F405" i="1"/>
  <c r="G405" i="1"/>
  <c r="F407" i="1"/>
  <c r="G407" i="1"/>
  <c r="H407" i="1"/>
  <c r="F408" i="1"/>
  <c r="G408" i="1"/>
  <c r="H408" i="1"/>
  <c r="L320" i="1"/>
</calcChain>
</file>

<file path=xl/sharedStrings.xml><?xml version="1.0" encoding="utf-8"?>
<sst xmlns="http://schemas.openxmlformats.org/spreadsheetml/2006/main" count="1439" uniqueCount="865">
  <si>
    <t>1982</t>
  </si>
  <si>
    <t>St Paul</t>
  </si>
  <si>
    <t>Total</t>
  </si>
  <si>
    <t>01</t>
  </si>
  <si>
    <t>0009</t>
  </si>
  <si>
    <t>Winona</t>
  </si>
  <si>
    <t>0040</t>
  </si>
  <si>
    <t>Lanesboro</t>
  </si>
  <si>
    <t>0050</t>
  </si>
  <si>
    <t>Wabasha</t>
  </si>
  <si>
    <t>0052</t>
  </si>
  <si>
    <t>Blooming Prairie</t>
  </si>
  <si>
    <t>0056</t>
  </si>
  <si>
    <t>Albert Lea</t>
  </si>
  <si>
    <t>0068</t>
  </si>
  <si>
    <t>Spring Valley</t>
  </si>
  <si>
    <t>0075</t>
  </si>
  <si>
    <t>New Richland</t>
  </si>
  <si>
    <t>0077</t>
  </si>
  <si>
    <t>Owatonna</t>
  </si>
  <si>
    <t>0081</t>
  </si>
  <si>
    <t>Harmony</t>
  </si>
  <si>
    <t>0090</t>
  </si>
  <si>
    <t>Lewiston</t>
  </si>
  <si>
    <t>0091</t>
  </si>
  <si>
    <t>Austin</t>
  </si>
  <si>
    <t>0092</t>
  </si>
  <si>
    <t>Rochester</t>
  </si>
  <si>
    <t>0094</t>
  </si>
  <si>
    <t>Rushford</t>
  </si>
  <si>
    <t>0105</t>
  </si>
  <si>
    <t>Lyle</t>
  </si>
  <si>
    <t>0110</t>
  </si>
  <si>
    <t>Lake City</t>
  </si>
  <si>
    <t>0119</t>
  </si>
  <si>
    <t>Byron</t>
  </si>
  <si>
    <t>0140</t>
  </si>
  <si>
    <t>Grand Meadow</t>
  </si>
  <si>
    <t>0146</t>
  </si>
  <si>
    <t>Adams</t>
  </si>
  <si>
    <t>0161</t>
  </si>
  <si>
    <t>Le Roy</t>
  </si>
  <si>
    <t>0164</t>
  </si>
  <si>
    <t>Stewartville</t>
  </si>
  <si>
    <t>0179</t>
  </si>
  <si>
    <t>Plainview</t>
  </si>
  <si>
    <t>0190</t>
  </si>
  <si>
    <t>Saint Charles</t>
  </si>
  <si>
    <t>0191</t>
  </si>
  <si>
    <t>Caledonia</t>
  </si>
  <si>
    <t>0197</t>
  </si>
  <si>
    <t>Chatfield</t>
  </si>
  <si>
    <t>0228</t>
  </si>
  <si>
    <t>Waseca</t>
  </si>
  <si>
    <t>0249</t>
  </si>
  <si>
    <t>Spring Grove</t>
  </si>
  <si>
    <t>0264</t>
  </si>
  <si>
    <t>Glenville</t>
  </si>
  <si>
    <t>0295</t>
  </si>
  <si>
    <t>West Concord</t>
  </si>
  <si>
    <t>0299</t>
  </si>
  <si>
    <t>Mabel</t>
  </si>
  <si>
    <t>0330</t>
  </si>
  <si>
    <t>Hayfield</t>
  </si>
  <si>
    <t>0333</t>
  </si>
  <si>
    <t>Kasson</t>
  </si>
  <si>
    <t>0369</t>
  </si>
  <si>
    <t>Wykoff</t>
  </si>
  <si>
    <t>0384</t>
  </si>
  <si>
    <t>Dodge Center</t>
  </si>
  <si>
    <t>0404</t>
  </si>
  <si>
    <t>Alden</t>
  </si>
  <si>
    <t>0422</t>
  </si>
  <si>
    <t>Claremont</t>
  </si>
  <si>
    <t>0423</t>
  </si>
  <si>
    <t>Houston</t>
  </si>
  <si>
    <t>0498</t>
  </si>
  <si>
    <t>Hokah</t>
  </si>
  <si>
    <t>0526</t>
  </si>
  <si>
    <t>Peterson</t>
  </si>
  <si>
    <t>0544</t>
  </si>
  <si>
    <t>Ostrander</t>
  </si>
  <si>
    <t>0551</t>
  </si>
  <si>
    <t>Eyota</t>
  </si>
  <si>
    <t>0552</t>
  </si>
  <si>
    <t>Freeborn</t>
  </si>
  <si>
    <t>0573</t>
  </si>
  <si>
    <t>Elgin</t>
  </si>
  <si>
    <t>0579</t>
  </si>
  <si>
    <t>Millville</t>
  </si>
  <si>
    <t>0587</t>
  </si>
  <si>
    <t>Waldorf</t>
  </si>
  <si>
    <t>0588</t>
  </si>
  <si>
    <t>Mazeppa</t>
  </si>
  <si>
    <t>0595</t>
  </si>
  <si>
    <t>La Crescent</t>
  </si>
  <si>
    <t>0637</t>
  </si>
  <si>
    <t>Whalan</t>
  </si>
  <si>
    <t>02</t>
  </si>
  <si>
    <t>0004</t>
  </si>
  <si>
    <t>Lakefield</t>
  </si>
  <si>
    <t>0006</t>
  </si>
  <si>
    <t>Pipestone</t>
  </si>
  <si>
    <t>0007</t>
  </si>
  <si>
    <t>Sleepy Eye</t>
  </si>
  <si>
    <t>0010</t>
  </si>
  <si>
    <t>Lake Benton</t>
  </si>
  <si>
    <t>0011</t>
  </si>
  <si>
    <t>Mankato</t>
  </si>
  <si>
    <t>0019</t>
  </si>
  <si>
    <t>Madelia</t>
  </si>
  <si>
    <t>0032</t>
  </si>
  <si>
    <t>Adrian</t>
  </si>
  <si>
    <t>0033</t>
  </si>
  <si>
    <t>Saint James</t>
  </si>
  <si>
    <t>0036</t>
  </si>
  <si>
    <t>Fairmont</t>
  </si>
  <si>
    <t>0038</t>
  </si>
  <si>
    <t>Redwood Falls</t>
  </si>
  <si>
    <t>0041</t>
  </si>
  <si>
    <t>Lamberton</t>
  </si>
  <si>
    <t>0042</t>
  </si>
  <si>
    <t>Edgerton</t>
  </si>
  <si>
    <t>0064</t>
  </si>
  <si>
    <t>Slayton</t>
  </si>
  <si>
    <t>0082</t>
  </si>
  <si>
    <t>Winnebago</t>
  </si>
  <si>
    <t>0089</t>
  </si>
  <si>
    <t>Blue Earth</t>
  </si>
  <si>
    <t>0115</t>
  </si>
  <si>
    <t>Truman</t>
  </si>
  <si>
    <t>0123</t>
  </si>
  <si>
    <t>Luverne</t>
  </si>
  <si>
    <t>0130</t>
  </si>
  <si>
    <t>Jackson</t>
  </si>
  <si>
    <t>0132</t>
  </si>
  <si>
    <t>New Ulm</t>
  </si>
  <si>
    <t>0133</t>
  </si>
  <si>
    <t>Jasper</t>
  </si>
  <si>
    <t>0165</t>
  </si>
  <si>
    <t>Bricelyn</t>
  </si>
  <si>
    <t>0195</t>
  </si>
  <si>
    <t>Hendricks</t>
  </si>
  <si>
    <t>0196</t>
  </si>
  <si>
    <t>Ellsworth</t>
  </si>
  <si>
    <t>0206</t>
  </si>
  <si>
    <t>Windom</t>
  </si>
  <si>
    <t>0210</t>
  </si>
  <si>
    <t>Wells</t>
  </si>
  <si>
    <t>0224</t>
  </si>
  <si>
    <t>Heron Lake</t>
  </si>
  <si>
    <t>0244</t>
  </si>
  <si>
    <t>Comfrey</t>
  </si>
  <si>
    <t>0257</t>
  </si>
  <si>
    <t>Springfield</t>
  </si>
  <si>
    <t>0263</t>
  </si>
  <si>
    <t>Wabasso</t>
  </si>
  <si>
    <t>0267</t>
  </si>
  <si>
    <t>Walnut Grove</t>
  </si>
  <si>
    <t>0269</t>
  </si>
  <si>
    <t>Madison Lake</t>
  </si>
  <si>
    <t>0274</t>
  </si>
  <si>
    <t>Milroy</t>
  </si>
  <si>
    <t>0276</t>
  </si>
  <si>
    <t>Amboy</t>
  </si>
  <si>
    <t>0285</t>
  </si>
  <si>
    <t>Lake Wilson</t>
  </si>
  <si>
    <t>0286</t>
  </si>
  <si>
    <t>Sanborn</t>
  </si>
  <si>
    <t>0287</t>
  </si>
  <si>
    <t>Minnesota Lake</t>
  </si>
  <si>
    <t>0294</t>
  </si>
  <si>
    <t>Lake Crystal</t>
  </si>
  <si>
    <t>0306</t>
  </si>
  <si>
    <t>Vesta</t>
  </si>
  <si>
    <t>0309</t>
  </si>
  <si>
    <t>Belview</t>
  </si>
  <si>
    <t>0318</t>
  </si>
  <si>
    <t>Fulda</t>
  </si>
  <si>
    <t>0322</t>
  </si>
  <si>
    <t>Currie</t>
  </si>
  <si>
    <t>0329</t>
  </si>
  <si>
    <t>0338</t>
  </si>
  <si>
    <t>Chandler</t>
  </si>
  <si>
    <t>0356</t>
  </si>
  <si>
    <t>Sherburn</t>
  </si>
  <si>
    <t>0365</t>
  </si>
  <si>
    <t>Hanska</t>
  </si>
  <si>
    <t>0373</t>
  </si>
  <si>
    <t>Trimont</t>
  </si>
  <si>
    <t>0386</t>
  </si>
  <si>
    <t>Dundee</t>
  </si>
  <si>
    <t>0391</t>
  </si>
  <si>
    <t>Storden</t>
  </si>
  <si>
    <t>0399</t>
  </si>
  <si>
    <t>Hills</t>
  </si>
  <si>
    <t>0401</t>
  </si>
  <si>
    <t>Jeffers</t>
  </si>
  <si>
    <t>0454</t>
  </si>
  <si>
    <t>Kiester</t>
  </si>
  <si>
    <t>0461</t>
  </si>
  <si>
    <t>Round Lake</t>
  </si>
  <si>
    <t>0464</t>
  </si>
  <si>
    <t>Brewster</t>
  </si>
  <si>
    <t>0467</t>
  </si>
  <si>
    <t>Lucan</t>
  </si>
  <si>
    <t>0475</t>
  </si>
  <si>
    <t>Saint Clair</t>
  </si>
  <si>
    <t>0478</t>
  </si>
  <si>
    <t>Hardwick</t>
  </si>
  <si>
    <t>0506</t>
  </si>
  <si>
    <t>Ruthton</t>
  </si>
  <si>
    <t>0519</t>
  </si>
  <si>
    <t>Clements</t>
  </si>
  <si>
    <t>0522</t>
  </si>
  <si>
    <t>Northrop</t>
  </si>
  <si>
    <t>0534</t>
  </si>
  <si>
    <t>Holland</t>
  </si>
  <si>
    <t>0553</t>
  </si>
  <si>
    <t>Welcome</t>
  </si>
  <si>
    <t>0561</t>
  </si>
  <si>
    <t>Lewisville</t>
  </si>
  <si>
    <t>0569</t>
  </si>
  <si>
    <t>Easton</t>
  </si>
  <si>
    <t>0576</t>
  </si>
  <si>
    <t>Avoca</t>
  </si>
  <si>
    <t>0608</t>
  </si>
  <si>
    <t>Okabena</t>
  </si>
  <si>
    <t>0614</t>
  </si>
  <si>
    <t>Sioux Valley</t>
  </si>
  <si>
    <t>0616</t>
  </si>
  <si>
    <t>Good Thunder</t>
  </si>
  <si>
    <t>0617</t>
  </si>
  <si>
    <t>Eagle Lake</t>
  </si>
  <si>
    <t>0632</t>
  </si>
  <si>
    <t>Dovray</t>
  </si>
  <si>
    <t>0636</t>
  </si>
  <si>
    <t>Lismore</t>
  </si>
  <si>
    <t>03</t>
  </si>
  <si>
    <t>0002</t>
  </si>
  <si>
    <t>Shakopee</t>
  </si>
  <si>
    <t>0037</t>
  </si>
  <si>
    <t>Saint Peter</t>
  </si>
  <si>
    <t>0043</t>
  </si>
  <si>
    <t>Faribault</t>
  </si>
  <si>
    <t>0045</t>
  </si>
  <si>
    <t>New Prague</t>
  </si>
  <si>
    <t>0047</t>
  </si>
  <si>
    <t>Hastings</t>
  </si>
  <si>
    <t>0054</t>
  </si>
  <si>
    <t>Red Wing</t>
  </si>
  <si>
    <t>0057</t>
  </si>
  <si>
    <t>Chaska</t>
  </si>
  <si>
    <t>0065</t>
  </si>
  <si>
    <t>Rosemount</t>
  </si>
  <si>
    <t>0079</t>
  </si>
  <si>
    <t>Montgomery</t>
  </si>
  <si>
    <t>0084</t>
  </si>
  <si>
    <t>Northfield</t>
  </si>
  <si>
    <t>0095</t>
  </si>
  <si>
    <t>Glencoe</t>
  </si>
  <si>
    <t>0096</t>
  </si>
  <si>
    <t>Hutchinson</t>
  </si>
  <si>
    <t>0098</t>
  </si>
  <si>
    <t>St Paul Park</t>
  </si>
  <si>
    <t>0108</t>
  </si>
  <si>
    <t>Le Center</t>
  </si>
  <si>
    <t>0125</t>
  </si>
  <si>
    <t>Stewart</t>
  </si>
  <si>
    <t>0141</t>
  </si>
  <si>
    <t>Silver Lake</t>
  </si>
  <si>
    <t>0143</t>
  </si>
  <si>
    <t>Brownton</t>
  </si>
  <si>
    <t>0144</t>
  </si>
  <si>
    <t>Belle Plaine</t>
  </si>
  <si>
    <t>0149</t>
  </si>
  <si>
    <t>Morristown</t>
  </si>
  <si>
    <t>0150</t>
  </si>
  <si>
    <t>Waconia</t>
  </si>
  <si>
    <t>0184</t>
  </si>
  <si>
    <t>Pine Island</t>
  </si>
  <si>
    <t>0189</t>
  </si>
  <si>
    <t>Farmington</t>
  </si>
  <si>
    <t>0207</t>
  </si>
  <si>
    <t>Cleveland</t>
  </si>
  <si>
    <t>0225</t>
  </si>
  <si>
    <t>Forest Lake</t>
  </si>
  <si>
    <t>0300</t>
  </si>
  <si>
    <t>Lafayette</t>
  </si>
  <si>
    <t>0311</t>
  </si>
  <si>
    <t>Elysian</t>
  </si>
  <si>
    <t>0314</t>
  </si>
  <si>
    <t>Winthrop</t>
  </si>
  <si>
    <t>0343</t>
  </si>
  <si>
    <t>Norwood</t>
  </si>
  <si>
    <t>0380</t>
  </si>
  <si>
    <t>Kilkenny</t>
  </si>
  <si>
    <t>0407</t>
  </si>
  <si>
    <t>Winsted</t>
  </si>
  <si>
    <t>0408</t>
  </si>
  <si>
    <t>Green Isle</t>
  </si>
  <si>
    <t>0424</t>
  </si>
  <si>
    <t>Inver Grove Heights</t>
  </si>
  <si>
    <t>0433</t>
  </si>
  <si>
    <t>Gaylord</t>
  </si>
  <si>
    <t>0447</t>
  </si>
  <si>
    <t>Prior Lake</t>
  </si>
  <si>
    <t>0463</t>
  </si>
  <si>
    <t>Lester Prairie</t>
  </si>
  <si>
    <t>0491</t>
  </si>
  <si>
    <t>Bayport</t>
  </si>
  <si>
    <t>0507</t>
  </si>
  <si>
    <t>Willernie</t>
  </si>
  <si>
    <t>0510</t>
  </si>
  <si>
    <t>Nicollet</t>
  </si>
  <si>
    <t>0518</t>
  </si>
  <si>
    <t>North Mankato</t>
  </si>
  <si>
    <t>0580</t>
  </si>
  <si>
    <t>Chanhassen</t>
  </si>
  <si>
    <t>0586</t>
  </si>
  <si>
    <t>Lonsdale</t>
  </si>
  <si>
    <t>0594</t>
  </si>
  <si>
    <t>Eagan</t>
  </si>
  <si>
    <t>0601</t>
  </si>
  <si>
    <t>New Germany</t>
  </si>
  <si>
    <t>0620</t>
  </si>
  <si>
    <t>Hugo</t>
  </si>
  <si>
    <t>0643</t>
  </si>
  <si>
    <t>Savage</t>
  </si>
  <si>
    <t>1776</t>
  </si>
  <si>
    <t>Apple Valley</t>
  </si>
  <si>
    <t>04</t>
  </si>
  <si>
    <t>0039</t>
  </si>
  <si>
    <t>North St Paul</t>
  </si>
  <si>
    <t>0168</t>
  </si>
  <si>
    <t>White Bear Lake</t>
  </si>
  <si>
    <t>0451</t>
  </si>
  <si>
    <t>Saint Paul</t>
  </si>
  <si>
    <t>0474</t>
  </si>
  <si>
    <t>0542</t>
  </si>
  <si>
    <t>0577</t>
  </si>
  <si>
    <t>0606</t>
  </si>
  <si>
    <t>05</t>
  </si>
  <si>
    <t>0001</t>
  </si>
  <si>
    <t>Minneapolis</t>
  </si>
  <si>
    <t>0099</t>
  </si>
  <si>
    <t>Minneapollis</t>
  </si>
  <si>
    <t>0129</t>
  </si>
  <si>
    <t>0234</t>
  </si>
  <si>
    <t>0435</t>
  </si>
  <si>
    <t>Richfield</t>
  </si>
  <si>
    <t>0440</t>
  </si>
  <si>
    <t>0511</t>
  </si>
  <si>
    <t>06</t>
  </si>
  <si>
    <t>0012</t>
  </si>
  <si>
    <t>Long Prairie</t>
  </si>
  <si>
    <t>0014</t>
  </si>
  <si>
    <t>Bemidji</t>
  </si>
  <si>
    <t>0023</t>
  </si>
  <si>
    <t>McGregor</t>
  </si>
  <si>
    <t>0046</t>
  </si>
  <si>
    <t>Little Falls</t>
  </si>
  <si>
    <t>0049</t>
  </si>
  <si>
    <t>Pequot Lakes</t>
  </si>
  <si>
    <t>0067</t>
  </si>
  <si>
    <t>Sauk Centre</t>
  </si>
  <si>
    <t>0076</t>
  </si>
  <si>
    <t>Saint Cloud</t>
  </si>
  <si>
    <t>0086</t>
  </si>
  <si>
    <t>Aitkin</t>
  </si>
  <si>
    <t>0101</t>
  </si>
  <si>
    <t>Melrose</t>
  </si>
  <si>
    <t>0112</t>
  </si>
  <si>
    <t>Elk River</t>
  </si>
  <si>
    <t>0134</t>
  </si>
  <si>
    <t>Walker</t>
  </si>
  <si>
    <t>0137</t>
  </si>
  <si>
    <t>Royalton</t>
  </si>
  <si>
    <t>0147</t>
  </si>
  <si>
    <t>Big Lake</t>
  </si>
  <si>
    <t>0171</t>
  </si>
  <si>
    <t>Wadena</t>
  </si>
  <si>
    <t>0193</t>
  </si>
  <si>
    <t>Becker</t>
  </si>
  <si>
    <t>0202</t>
  </si>
  <si>
    <t>Hackensack</t>
  </si>
  <si>
    <t>0211</t>
  </si>
  <si>
    <t>Holdingford</t>
  </si>
  <si>
    <t>0212</t>
  </si>
  <si>
    <t>Park Rapids</t>
  </si>
  <si>
    <t>0213</t>
  </si>
  <si>
    <t>Clarissa</t>
  </si>
  <si>
    <t>0217</t>
  </si>
  <si>
    <t>Baudette</t>
  </si>
  <si>
    <t>0221</t>
  </si>
  <si>
    <t>Saint Joseph</t>
  </si>
  <si>
    <t>0254</t>
  </si>
  <si>
    <t>Sauk Rapids</t>
  </si>
  <si>
    <t>0255</t>
  </si>
  <si>
    <t>Brainerd</t>
  </si>
  <si>
    <t>0261</t>
  </si>
  <si>
    <t>Kimball</t>
  </si>
  <si>
    <t>0271</t>
  </si>
  <si>
    <t>Paynesville</t>
  </si>
  <si>
    <t>0284</t>
  </si>
  <si>
    <t>Cass Lake</t>
  </si>
  <si>
    <t>0288</t>
  </si>
  <si>
    <t>Brooten</t>
  </si>
  <si>
    <t>0292</t>
  </si>
  <si>
    <t>Richmond</t>
  </si>
  <si>
    <t>0293</t>
  </si>
  <si>
    <t>Browerville</t>
  </si>
  <si>
    <t>0298</t>
  </si>
  <si>
    <t>Foley</t>
  </si>
  <si>
    <t>0313</t>
  </si>
  <si>
    <t>Swanville</t>
  </si>
  <si>
    <t>0328</t>
  </si>
  <si>
    <t>0340</t>
  </si>
  <si>
    <t>Hill City</t>
  </si>
  <si>
    <t>0341</t>
  </si>
  <si>
    <t>Pierz</t>
  </si>
  <si>
    <t>0350</t>
  </si>
  <si>
    <t>Upsala</t>
  </si>
  <si>
    <t>0354</t>
  </si>
  <si>
    <t>Clear Lake</t>
  </si>
  <si>
    <t>0363</t>
  </si>
  <si>
    <t>Akeley</t>
  </si>
  <si>
    <t>0366</t>
  </si>
  <si>
    <t>Bertha</t>
  </si>
  <si>
    <t>0368</t>
  </si>
  <si>
    <t>Backus</t>
  </si>
  <si>
    <t>0372</t>
  </si>
  <si>
    <t>Blackduck</t>
  </si>
  <si>
    <t>0417</t>
  </si>
  <si>
    <t>Little Sauk</t>
  </si>
  <si>
    <t>0428</t>
  </si>
  <si>
    <t>Waite Park</t>
  </si>
  <si>
    <t>0438</t>
  </si>
  <si>
    <t>Pinewood</t>
  </si>
  <si>
    <t>0442</t>
  </si>
  <si>
    <t>Williams</t>
  </si>
  <si>
    <t>0443</t>
  </si>
  <si>
    <t>Ironton</t>
  </si>
  <si>
    <t>0455</t>
  </si>
  <si>
    <t>Cold Spring</t>
  </si>
  <si>
    <t>0456</t>
  </si>
  <si>
    <t>Sebeka</t>
  </si>
  <si>
    <t>0462</t>
  </si>
  <si>
    <t>Laporte</t>
  </si>
  <si>
    <t>0470</t>
  </si>
  <si>
    <t>Kelliher</t>
  </si>
  <si>
    <t>0473</t>
  </si>
  <si>
    <t>Rice</t>
  </si>
  <si>
    <t>0482</t>
  </si>
  <si>
    <t>Albany</t>
  </si>
  <si>
    <t>0500</t>
  </si>
  <si>
    <t>Crosslake</t>
  </si>
  <si>
    <t>0557</t>
  </si>
  <si>
    <t>Deerwood</t>
  </si>
  <si>
    <t>0560</t>
  </si>
  <si>
    <t>Zimmerman</t>
  </si>
  <si>
    <t>0602</t>
  </si>
  <si>
    <t>Hillman</t>
  </si>
  <si>
    <t>0612</t>
  </si>
  <si>
    <t>Lake Henry</t>
  </si>
  <si>
    <t>0613</t>
  </si>
  <si>
    <t>Pine River</t>
  </si>
  <si>
    <t>0621</t>
  </si>
  <si>
    <t>St Augusta</t>
  </si>
  <si>
    <t>0627</t>
  </si>
  <si>
    <t>Nisswa</t>
  </si>
  <si>
    <t>0642</t>
  </si>
  <si>
    <t>Bowlus</t>
  </si>
  <si>
    <t>07</t>
  </si>
  <si>
    <t>0029</t>
  </si>
  <si>
    <t>Morris</t>
  </si>
  <si>
    <t>0058</t>
  </si>
  <si>
    <t>Browns Valley</t>
  </si>
  <si>
    <t>0059</t>
  </si>
  <si>
    <t>Montevideo</t>
  </si>
  <si>
    <t>0069</t>
  </si>
  <si>
    <t>Granite Falls</t>
  </si>
  <si>
    <t>0080</t>
  </si>
  <si>
    <t>Wheaton</t>
  </si>
  <si>
    <t>0104</t>
  </si>
  <si>
    <t>Litchfield</t>
  </si>
  <si>
    <t>0113</t>
  </si>
  <si>
    <t>Marshall</t>
  </si>
  <si>
    <t>0126</t>
  </si>
  <si>
    <t>Cosmos</t>
  </si>
  <si>
    <t>0135</t>
  </si>
  <si>
    <t>Hector</t>
  </si>
  <si>
    <t>0156</t>
  </si>
  <si>
    <t>Marietta</t>
  </si>
  <si>
    <t>0158</t>
  </si>
  <si>
    <t>Madison</t>
  </si>
  <si>
    <t>0167</t>
  </si>
  <si>
    <t>Willmar</t>
  </si>
  <si>
    <t>0169</t>
  </si>
  <si>
    <t>Clarkfield</t>
  </si>
  <si>
    <t>0173</t>
  </si>
  <si>
    <t>Tracy</t>
  </si>
  <si>
    <t>0175</t>
  </si>
  <si>
    <t>Villard</t>
  </si>
  <si>
    <t>0186</t>
  </si>
  <si>
    <t>Olivia</t>
  </si>
  <si>
    <t>0188</t>
  </si>
  <si>
    <t>Evansville</t>
  </si>
  <si>
    <t>0199</t>
  </si>
  <si>
    <t>Minneota</t>
  </si>
  <si>
    <t>0204</t>
  </si>
  <si>
    <t>Echo</t>
  </si>
  <si>
    <t>0205</t>
  </si>
  <si>
    <t>Fairfax</t>
  </si>
  <si>
    <t>0223</t>
  </si>
  <si>
    <t>Kerkhoven</t>
  </si>
  <si>
    <t>0229</t>
  </si>
  <si>
    <t>Sacred Heart</t>
  </si>
  <si>
    <t>0237</t>
  </si>
  <si>
    <t>Balaton</t>
  </si>
  <si>
    <t>0252</t>
  </si>
  <si>
    <t>Maynard</t>
  </si>
  <si>
    <t>0253</t>
  </si>
  <si>
    <t>Lowry</t>
  </si>
  <si>
    <t>0258</t>
  </si>
  <si>
    <t>Clinton</t>
  </si>
  <si>
    <t>0268</t>
  </si>
  <si>
    <t>Kensington</t>
  </si>
  <si>
    <t>0273</t>
  </si>
  <si>
    <t>Garvin</t>
  </si>
  <si>
    <t>0278</t>
  </si>
  <si>
    <t>Brandon</t>
  </si>
  <si>
    <t>0297</t>
  </si>
  <si>
    <t>Graceville</t>
  </si>
  <si>
    <t>0302</t>
  </si>
  <si>
    <t>Beardsley</t>
  </si>
  <si>
    <t>0321</t>
  </si>
  <si>
    <t>Elbow Lake</t>
  </si>
  <si>
    <t>0357</t>
  </si>
  <si>
    <t>Ashby</t>
  </si>
  <si>
    <t>0359</t>
  </si>
  <si>
    <t>Milan</t>
  </si>
  <si>
    <t>0375</t>
  </si>
  <si>
    <t>Atwater</t>
  </si>
  <si>
    <t>0378</t>
  </si>
  <si>
    <t>Herman</t>
  </si>
  <si>
    <t>0381</t>
  </si>
  <si>
    <t>Eden Valley</t>
  </si>
  <si>
    <t>0393</t>
  </si>
  <si>
    <t>Hoffman</t>
  </si>
  <si>
    <t>0420</t>
  </si>
  <si>
    <t>Raymond</t>
  </si>
  <si>
    <t>0426</t>
  </si>
  <si>
    <t>Wendell</t>
  </si>
  <si>
    <t>0430</t>
  </si>
  <si>
    <t>Bird Island</t>
  </si>
  <si>
    <t>0441</t>
  </si>
  <si>
    <t>Bellingham</t>
  </si>
  <si>
    <t>0457</t>
  </si>
  <si>
    <t>Porter</t>
  </si>
  <si>
    <t>0483</t>
  </si>
  <si>
    <t>Dassel</t>
  </si>
  <si>
    <t>0485</t>
  </si>
  <si>
    <t>Clara City</t>
  </si>
  <si>
    <t>0524</t>
  </si>
  <si>
    <t>Saint Leo</t>
  </si>
  <si>
    <t>0527</t>
  </si>
  <si>
    <t>Millerville</t>
  </si>
  <si>
    <t>0537</t>
  </si>
  <si>
    <t>New London</t>
  </si>
  <si>
    <t>0545</t>
  </si>
  <si>
    <t>Spicer</t>
  </si>
  <si>
    <t>0556</t>
  </si>
  <si>
    <t>Wood Lake</t>
  </si>
  <si>
    <t>0629</t>
  </si>
  <si>
    <t>Chokio</t>
  </si>
  <si>
    <t>08</t>
  </si>
  <si>
    <t>0060</t>
  </si>
  <si>
    <t>Grand Rapids</t>
  </si>
  <si>
    <t>0071</t>
  </si>
  <si>
    <t>Duluth</t>
  </si>
  <si>
    <t>0109</t>
  </si>
  <si>
    <t>Two Harbors</t>
  </si>
  <si>
    <t>0122</t>
  </si>
  <si>
    <t>Deer River</t>
  </si>
  <si>
    <t>0182</t>
  </si>
  <si>
    <t>Effie</t>
  </si>
  <si>
    <t>0222</t>
  </si>
  <si>
    <t>Hibbing</t>
  </si>
  <si>
    <t>0241</t>
  </si>
  <si>
    <t>Aurora</t>
  </si>
  <si>
    <t>0248</t>
  </si>
  <si>
    <t>Ely</t>
  </si>
  <si>
    <t>0262</t>
  </si>
  <si>
    <t>Cloquet</t>
  </si>
  <si>
    <t>0307</t>
  </si>
  <si>
    <t>Nashwauk</t>
  </si>
  <si>
    <t>0379</t>
  </si>
  <si>
    <t>Moose Lake</t>
  </si>
  <si>
    <t>0413</t>
  </si>
  <si>
    <t>Grand Marais</t>
  </si>
  <si>
    <t>0415</t>
  </si>
  <si>
    <t>Barnum</t>
  </si>
  <si>
    <t>0432</t>
  </si>
  <si>
    <t>Warba</t>
  </si>
  <si>
    <t>0452</t>
  </si>
  <si>
    <t>Keewatin</t>
  </si>
  <si>
    <t>0494</t>
  </si>
  <si>
    <t>Big Falls</t>
  </si>
  <si>
    <t>0499</t>
  </si>
  <si>
    <t>Northome</t>
  </si>
  <si>
    <t>0562</t>
  </si>
  <si>
    <t>Brookston</t>
  </si>
  <si>
    <t>0575</t>
  </si>
  <si>
    <t>Goodland</t>
  </si>
  <si>
    <t>09</t>
  </si>
  <si>
    <t>0015</t>
  </si>
  <si>
    <t>Detroit Lakes</t>
  </si>
  <si>
    <t>0016</t>
  </si>
  <si>
    <t>Bagley</t>
  </si>
  <si>
    <t>0020</t>
  </si>
  <si>
    <t>Crookston</t>
  </si>
  <si>
    <t>0021</t>
  </si>
  <si>
    <t>Moorhead</t>
  </si>
  <si>
    <t>0022</t>
  </si>
  <si>
    <t>Red Lake Falls</t>
  </si>
  <si>
    <t>0024</t>
  </si>
  <si>
    <t>Roseau</t>
  </si>
  <si>
    <t>0025</t>
  </si>
  <si>
    <t>Warroad</t>
  </si>
  <si>
    <t>0027</t>
  </si>
  <si>
    <t>Warren</t>
  </si>
  <si>
    <t>0030</t>
  </si>
  <si>
    <t>Fergus Falls</t>
  </si>
  <si>
    <t>0031</t>
  </si>
  <si>
    <t>Mahnomen</t>
  </si>
  <si>
    <t>0035</t>
  </si>
  <si>
    <t>Alvarado</t>
  </si>
  <si>
    <t>0088</t>
  </si>
  <si>
    <t>Greenbush</t>
  </si>
  <si>
    <t>0114</t>
  </si>
  <si>
    <t>Fosston</t>
  </si>
  <si>
    <t>0117</t>
  </si>
  <si>
    <t>Thief River Falls</t>
  </si>
  <si>
    <t>0148</t>
  </si>
  <si>
    <t>Dent</t>
  </si>
  <si>
    <t>0153</t>
  </si>
  <si>
    <t>Barnesville</t>
  </si>
  <si>
    <t>0157</t>
  </si>
  <si>
    <t>East Grand Forks</t>
  </si>
  <si>
    <t>0159</t>
  </si>
  <si>
    <t>Oklee</t>
  </si>
  <si>
    <t>0162</t>
  </si>
  <si>
    <t>Grygla</t>
  </si>
  <si>
    <t>0181</t>
  </si>
  <si>
    <t>Lake Park</t>
  </si>
  <si>
    <t>0214</t>
  </si>
  <si>
    <t>Lancaster</t>
  </si>
  <si>
    <t>0238</t>
  </si>
  <si>
    <t>Fertile</t>
  </si>
  <si>
    <t>0242</t>
  </si>
  <si>
    <t>Fisher</t>
  </si>
  <si>
    <t>0256</t>
  </si>
  <si>
    <t>Clearbrook</t>
  </si>
  <si>
    <t>0283</t>
  </si>
  <si>
    <t>Deer Creek</t>
  </si>
  <si>
    <t>0304</t>
  </si>
  <si>
    <t>Gonvick</t>
  </si>
  <si>
    <t>0331</t>
  </si>
  <si>
    <t>Oslo</t>
  </si>
  <si>
    <t>0353</t>
  </si>
  <si>
    <t>Argyle</t>
  </si>
  <si>
    <t>0371</t>
  </si>
  <si>
    <t>Roosevelt</t>
  </si>
  <si>
    <t>0382</t>
  </si>
  <si>
    <t>Hawley</t>
  </si>
  <si>
    <t>0390</t>
  </si>
  <si>
    <t>Stephen</t>
  </si>
  <si>
    <t>0402</t>
  </si>
  <si>
    <t>Halstad</t>
  </si>
  <si>
    <t>0427</t>
  </si>
  <si>
    <t>Newfolden</t>
  </si>
  <si>
    <t>0431</t>
  </si>
  <si>
    <t>Twin Valley</t>
  </si>
  <si>
    <t>0434</t>
  </si>
  <si>
    <t>Hendrum</t>
  </si>
  <si>
    <t>0436</t>
  </si>
  <si>
    <t>Waubun</t>
  </si>
  <si>
    <t>0444</t>
  </si>
  <si>
    <t>Middle River</t>
  </si>
  <si>
    <t>0445</t>
  </si>
  <si>
    <t>Karlstad</t>
  </si>
  <si>
    <t>0466</t>
  </si>
  <si>
    <t>Strandquist</t>
  </si>
  <si>
    <t>0489</t>
  </si>
  <si>
    <t>Underwood</t>
  </si>
  <si>
    <t>0505</t>
  </si>
  <si>
    <t>Gary</t>
  </si>
  <si>
    <t>0603</t>
  </si>
  <si>
    <t>Gully</t>
  </si>
  <si>
    <t>0623</t>
  </si>
  <si>
    <t>Plummer</t>
  </si>
  <si>
    <t>10</t>
  </si>
  <si>
    <t>0051</t>
  </si>
  <si>
    <t>Pine City</t>
  </si>
  <si>
    <t>0083</t>
  </si>
  <si>
    <t>Lindstrom</t>
  </si>
  <si>
    <t>0085</t>
  </si>
  <si>
    <t>North Branch</t>
  </si>
  <si>
    <t>0093</t>
  </si>
  <si>
    <t>Rush City</t>
  </si>
  <si>
    <t>0102</t>
  </si>
  <si>
    <t>Anoka</t>
  </si>
  <si>
    <t>0118</t>
  </si>
  <si>
    <t>Wayzata</t>
  </si>
  <si>
    <t>0131</t>
  </si>
  <si>
    <t>Maple Lake</t>
  </si>
  <si>
    <t>0139</t>
  </si>
  <si>
    <t>Harris</t>
  </si>
  <si>
    <t>0145</t>
  </si>
  <si>
    <t>Howard Lake</t>
  </si>
  <si>
    <t>0151</t>
  </si>
  <si>
    <t>Sandstone</t>
  </si>
  <si>
    <t>0163</t>
  </si>
  <si>
    <t>Willow River</t>
  </si>
  <si>
    <t>0172</t>
  </si>
  <si>
    <t>Osseo</t>
  </si>
  <si>
    <t>0178</t>
  </si>
  <si>
    <t>Milaca</t>
  </si>
  <si>
    <t>0201</t>
  </si>
  <si>
    <t>Mora</t>
  </si>
  <si>
    <t>0209</t>
  </si>
  <si>
    <t>Cokato</t>
  </si>
  <si>
    <t>0216</t>
  </si>
  <si>
    <t>Princeton</t>
  </si>
  <si>
    <t>0259</t>
  </si>
  <si>
    <t>Excelsior</t>
  </si>
  <si>
    <t>0260</t>
  </si>
  <si>
    <t>Monticello</t>
  </si>
  <si>
    <t>0270</t>
  </si>
  <si>
    <t>Buffalo</t>
  </si>
  <si>
    <t>0282</t>
  </si>
  <si>
    <t>St Louis Park</t>
  </si>
  <si>
    <t>0290</t>
  </si>
  <si>
    <t>Cambridge</t>
  </si>
  <si>
    <t>0303</t>
  </si>
  <si>
    <t>Fridley</t>
  </si>
  <si>
    <t>0305</t>
  </si>
  <si>
    <t>Waverly</t>
  </si>
  <si>
    <t>0312</t>
  </si>
  <si>
    <t>Stacy</t>
  </si>
  <si>
    <t>0320</t>
  </si>
  <si>
    <t>Hopkins</t>
  </si>
  <si>
    <t>0323</t>
  </si>
  <si>
    <t>Clearwater</t>
  </si>
  <si>
    <t>0334</t>
  </si>
  <si>
    <t>Coon Rapids</t>
  </si>
  <si>
    <t>0347</t>
  </si>
  <si>
    <t>Beroun</t>
  </si>
  <si>
    <t>0377</t>
  </si>
  <si>
    <t>Delano</t>
  </si>
  <si>
    <t>0395</t>
  </si>
  <si>
    <t>Onamia</t>
  </si>
  <si>
    <t>0398</t>
  </si>
  <si>
    <t>Mound</t>
  </si>
  <si>
    <t>0514</t>
  </si>
  <si>
    <t>Maple Plain</t>
  </si>
  <si>
    <t>0523</t>
  </si>
  <si>
    <t>Golden Valley</t>
  </si>
  <si>
    <t>0550</t>
  </si>
  <si>
    <t>Bloomington</t>
  </si>
  <si>
    <t>0563</t>
  </si>
  <si>
    <t>Bruno</t>
  </si>
  <si>
    <t>0566</t>
  </si>
  <si>
    <t>Lino Lakes</t>
  </si>
  <si>
    <t>0567</t>
  </si>
  <si>
    <t>Saint Michael</t>
  </si>
  <si>
    <t>0600</t>
  </si>
  <si>
    <t>Champlin</t>
  </si>
  <si>
    <t>0622</t>
  </si>
  <si>
    <t>Saint Francis</t>
  </si>
  <si>
    <t>0630</t>
  </si>
  <si>
    <t>Brooklyn Center</t>
  </si>
  <si>
    <t>0640</t>
  </si>
  <si>
    <t>Ogilvie</t>
  </si>
  <si>
    <t>Unit</t>
  </si>
  <si>
    <t>Junior</t>
  </si>
  <si>
    <t>Senior</t>
  </si>
  <si>
    <t>Percent to Date</t>
  </si>
  <si>
    <t>00</t>
  </si>
  <si>
    <t>Dist</t>
  </si>
  <si>
    <t>100%+ Date</t>
  </si>
  <si>
    <t>85% by 3/15/25</t>
  </si>
  <si>
    <t>95% by 5/23/25</t>
  </si>
  <si>
    <t>100% by 7/4/25</t>
  </si>
  <si>
    <t>102% by 7/26/25</t>
  </si>
  <si>
    <t>Goal Dates Set By National</t>
  </si>
  <si>
    <t>2024-2025 Membership Bulletin</t>
  </si>
  <si>
    <t>2025 DNO</t>
  </si>
  <si>
    <t>Unit Location</t>
  </si>
  <si>
    <t>Cambria</t>
  </si>
  <si>
    <t>0476</t>
  </si>
  <si>
    <t>Lawrence Lk Twshp</t>
  </si>
  <si>
    <t>AMERICAN LEGION AUXILIARY</t>
  </si>
  <si>
    <t>2025 Membership</t>
  </si>
  <si>
    <t>Member-opoly</t>
  </si>
  <si>
    <t>"Finding Members in Everyday Places"</t>
  </si>
  <si>
    <t>Your Leader is Rich Aunty Pennybags, Hope Wilson</t>
  </si>
  <si>
    <t>Membership</t>
  </si>
  <si>
    <t>Percent of</t>
  </si>
  <si>
    <t>Difference from Last Year</t>
  </si>
  <si>
    <t>DISTRICT</t>
  </si>
  <si>
    <t># of Units</t>
  </si>
  <si>
    <t>Goal</t>
  </si>
  <si>
    <t>Period Gain</t>
  </si>
  <si>
    <t>To Date</t>
  </si>
  <si>
    <t>Last Year</t>
  </si>
  <si>
    <t>One</t>
  </si>
  <si>
    <t>Two</t>
  </si>
  <si>
    <t>Three</t>
  </si>
  <si>
    <t>Four</t>
  </si>
  <si>
    <t>Five</t>
  </si>
  <si>
    <t>Six</t>
  </si>
  <si>
    <t>Seven</t>
  </si>
  <si>
    <t>Eight</t>
  </si>
  <si>
    <t xml:space="preserve">Nine </t>
  </si>
  <si>
    <t>Ten</t>
  </si>
  <si>
    <t>Department Total</t>
  </si>
  <si>
    <t>Group 1 (Even)</t>
  </si>
  <si>
    <t>Linda Kelly</t>
  </si>
  <si>
    <t>Group 2 (Odd)</t>
  </si>
  <si>
    <t>Robin Dorf</t>
  </si>
  <si>
    <t xml:space="preserve">  RANKINGS 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</si>
  <si>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</si>
  <si>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</si>
  <si>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</si>
  <si>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</si>
  <si>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</si>
  <si>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</si>
  <si>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</si>
  <si>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</si>
  <si>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</si>
  <si>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</si>
  <si>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District 4</t>
  </si>
  <si>
    <t>District 1</t>
  </si>
  <si>
    <t>District 8</t>
  </si>
  <si>
    <t>District 2</t>
  </si>
  <si>
    <t>District 3</t>
  </si>
  <si>
    <t>District 5</t>
  </si>
  <si>
    <t>District 9</t>
  </si>
  <si>
    <t>District 7</t>
  </si>
  <si>
    <t>District 6</t>
  </si>
  <si>
    <t>District 10</t>
  </si>
  <si>
    <t>DISBANDED</t>
  </si>
  <si>
    <t>0017</t>
  </si>
  <si>
    <t>Pelican Rapids</t>
  </si>
  <si>
    <t>0513</t>
  </si>
  <si>
    <t>New Brighton</t>
  </si>
  <si>
    <t>Barrett</t>
  </si>
  <si>
    <t>0351</t>
  </si>
  <si>
    <t xml:space="preserve">NO </t>
  </si>
  <si>
    <t>NoO</t>
  </si>
  <si>
    <t>NO</t>
  </si>
  <si>
    <t>Bulletin #29 as of 5/08/2025</t>
  </si>
  <si>
    <t xml:space="preserve">Dept-at Large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</si>
</sst>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/d/yy;@"/>
    <numFmt numFmtId="165" formatCode="_(* #,##0_);_(* \(#,##0\);_(* &quot;-&quot;??_);_(@_)"/>
    <numFmt numFmtId="166" formatCode="[$-10409]0.00%"/>
  </numFmts>
  <fonts count="52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Cooper Black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Berlin Sans FB"/>
      <family val="2"/>
    </font>
    <font>
      <b/>
      <sz val="12"/>
      <color theme="1"/>
      <name val="Berlin Sans FB"/>
      <family val="2"/>
    </font>
    <font>
      <b/>
      <sz val="11"/>
      <color theme="1"/>
      <name val="Berlin Sans FB"/>
      <family val="2"/>
    </font>
    <font>
      <b/>
      <sz val="11"/>
      <color rgb="FFFFFFFF"/>
      <name val="Berlin Sans FB"/>
      <family val="2"/>
    </font>
    <font>
      <b/>
      <sz val="12"/>
      <name val="Berlin Sans FB"/>
      <family val="2"/>
    </font>
    <font>
      <b/>
      <sz val="11"/>
      <color theme="1"/>
      <name val="Berlin Sans FB Demi"/>
      <family val="2"/>
    </font>
    <font>
      <b/>
      <sz val="11"/>
      <name val="Berlin Sans FB Demi"/>
      <family val="2"/>
    </font>
    <font>
      <sz val="11"/>
      <color theme="1"/>
      <name val="Berlin Sans FB"/>
      <family val="2"/>
    </font>
    <font>
      <sz val="11"/>
      <name val="Berlin Sans FB"/>
      <family val="2"/>
    </font>
    <font>
      <sz val="11"/>
      <color indexed="8"/>
      <name val="Calibri"/>
      <family val="2"/>
      <charset val="1"/>
    </font>
    <font>
      <sz val="10"/>
      <color rgb="FF000000"/>
      <name val="Calibri"/>
      <family val="2"/>
    </font>
    <font>
      <b/>
      <sz val="18"/>
      <color theme="1"/>
      <name val="Cooper Black"/>
      <family val="1"/>
    </font>
    <font>
      <sz val="10"/>
      <color rgb="FF000000"/>
      <name val="Tahoma"/>
      <family val="2"/>
    </font>
    <font>
      <sz val="11"/>
      <name val="Calibri"/>
      <family val="2"/>
    </font>
    <font>
      <b/>
      <sz val="10"/>
      <color rgb="FF000000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sz val="11"/>
      <color rgb="FFC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rgb="FF4682B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4682B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99CC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2692">
    <xf numFmtId="0" fontId="0" fillId="0" borderId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43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95">
    <xf numFmtId="0" fontId="0" fillId="0" borderId="0" xfId="0"/>
    <xf numFmtId="0" fontId="18" fillId="3" borderId="0" xfId="0" applyFont="1" applyFill="1" applyAlignment="1">
      <alignment wrapText="1"/>
    </xf>
    <xf numFmtId="0" fontId="27" fillId="0" borderId="1" xfId="0" applyFont="1" applyBorder="1" applyAlignment="1">
      <alignment horizontal="right" vertical="center"/>
    </xf>
    <xf numFmtId="0" fontId="27" fillId="0" borderId="0" xfId="0" applyFont="1" applyAlignment="1">
      <alignment horizontal="right" vertical="center"/>
    </xf>
    <xf numFmtId="3" fontId="27" fillId="0" borderId="1" xfId="0" applyNumberFormat="1" applyFont="1" applyBorder="1" applyAlignment="1">
      <alignment horizontal="right" vertical="center"/>
    </xf>
    <xf numFmtId="3" fontId="27" fillId="0" borderId="0" xfId="0" applyNumberFormat="1" applyFont="1" applyAlignment="1">
      <alignment horizontal="right" vertical="center"/>
    </xf>
    <xf numFmtId="10" fontId="31" fillId="0" borderId="1" xfId="0" applyNumberFormat="1" applyFont="1" applyBorder="1" applyAlignment="1">
      <alignment horizontal="right" vertical="center"/>
    </xf>
    <xf numFmtId="165" fontId="31" fillId="0" borderId="1" xfId="2" applyNumberFormat="1" applyFont="1" applyBorder="1" applyAlignment="1">
      <alignment horizontal="right" vertical="center"/>
    </xf>
    <xf numFmtId="0" fontId="27" fillId="3" borderId="0" xfId="0" applyFont="1" applyFill="1" applyAlignment="1">
      <alignment horizontal="right" vertical="center"/>
    </xf>
    <xf numFmtId="3" fontId="27" fillId="3" borderId="0" xfId="0" applyNumberFormat="1" applyFont="1" applyFill="1" applyAlignment="1">
      <alignment horizontal="right" vertical="center"/>
    </xf>
    <xf numFmtId="0" fontId="33" fillId="3" borderId="0" xfId="0" applyFont="1" applyFill="1" applyAlignment="1">
      <alignment horizontal="right" vertical="center"/>
    </xf>
    <xf numFmtId="0" fontId="0" fillId="0" borderId="0" xfId="0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right" vertical="center"/>
    </xf>
    <xf numFmtId="0" fontId="23" fillId="0" borderId="9" xfId="0" applyFont="1" applyBorder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21" fillId="0" borderId="9" xfId="0" applyFont="1" applyBorder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1" xfId="0" applyFont="1" applyBorder="1" applyAlignment="1">
      <alignment horizontal="right" vertical="center"/>
    </xf>
    <xf numFmtId="0" fontId="23" fillId="0" borderId="7" xfId="0" applyFont="1" applyBorder="1" applyAlignment="1">
      <alignment horizontal="right" vertical="center"/>
    </xf>
    <xf numFmtId="0" fontId="29" fillId="0" borderId="0" xfId="0" applyFont="1" applyAlignment="1">
      <alignment horizontal="right" vertical="center"/>
    </xf>
    <xf numFmtId="0" fontId="21" fillId="0" borderId="7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vertical="center"/>
    </xf>
    <xf numFmtId="0" fontId="26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27" fillId="3" borderId="10" xfId="0" applyFont="1" applyFill="1" applyBorder="1" applyAlignment="1">
      <alignment vertical="center"/>
    </xf>
    <xf numFmtId="0" fontId="32" fillId="3" borderId="11" xfId="0" applyFont="1" applyFill="1" applyBorder="1" applyAlignment="1">
      <alignment vertical="center"/>
    </xf>
    <xf numFmtId="0" fontId="3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0" fontId="0" fillId="0" borderId="0" xfId="1" applyNumberFormat="1" applyFont="1" applyAlignment="1">
      <alignment horizontal="center" vertical="center"/>
    </xf>
    <xf numFmtId="10" fontId="19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 wrapText="1" readingOrder="1"/>
    </xf>
    <xf numFmtId="0" fontId="17" fillId="2" borderId="1" xfId="0" applyFont="1" applyFill="1" applyBorder="1" applyAlignment="1">
      <alignment horizontal="center" vertical="center" wrapText="1" readingOrder="1"/>
    </xf>
    <xf numFmtId="0" fontId="17" fillId="2" borderId="1" xfId="0" applyFont="1" applyFill="1" applyBorder="1" applyAlignment="1">
      <alignment vertical="center" wrapText="1" readingOrder="1"/>
    </xf>
    <xf numFmtId="0" fontId="17" fillId="2" borderId="5" xfId="0" applyFont="1" applyFill="1" applyBorder="1" applyAlignment="1">
      <alignment horizontal="right" vertical="center" wrapText="1" readingOrder="1"/>
    </xf>
    <xf numFmtId="0" fontId="20" fillId="4" borderId="6" xfId="0" applyFont="1" applyFill="1" applyBorder="1" applyAlignment="1">
      <alignment horizontal="center" vertical="center" wrapText="1" readingOrder="1"/>
    </xf>
    <xf numFmtId="0" fontId="17" fillId="2" borderId="8" xfId="0" applyFont="1" applyFill="1" applyBorder="1" applyAlignment="1">
      <alignment horizontal="right" vertical="center" wrapText="1" readingOrder="1"/>
    </xf>
    <xf numFmtId="0" fontId="17" fillId="2" borderId="1" xfId="0" applyFont="1" applyFill="1" applyBorder="1" applyAlignment="1">
      <alignment horizontal="right" vertical="center" wrapText="1" readingOrder="1"/>
    </xf>
    <xf numFmtId="0" fontId="27" fillId="0" borderId="1" xfId="0" applyFont="1" applyBorder="1" applyAlignment="1">
      <alignment horizontal="center" vertical="center" wrapText="1"/>
    </xf>
    <xf numFmtId="164" fontId="23" fillId="0" borderId="0" xfId="0" applyNumberFormat="1" applyFont="1" applyAlignment="1">
      <alignment horizontal="center" vertical="center"/>
    </xf>
    <xf numFmtId="0" fontId="30" fillId="0" borderId="1" xfId="677" applyNumberFormat="1" applyFont="1" applyFill="1" applyBorder="1" applyAlignment="1">
      <alignment horizontal="right"/>
    </xf>
    <xf numFmtId="1" fontId="17" fillId="10" borderId="1" xfId="0" applyNumberFormat="1" applyFont="1" applyFill="1" applyBorder="1" applyAlignment="1">
      <alignment vertical="center" readingOrder="1"/>
    </xf>
    <xf numFmtId="0" fontId="19" fillId="0" borderId="0" xfId="0" applyFont="1" applyAlignment="1">
      <alignment wrapText="1"/>
    </xf>
    <xf numFmtId="49" fontId="19" fillId="0" borderId="0" xfId="0" applyNumberFormat="1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3" borderId="0" xfId="0" applyFont="1" applyFill="1" applyAlignment="1">
      <alignment wrapText="1"/>
    </xf>
    <xf numFmtId="0" fontId="19" fillId="0" borderId="0" xfId="0" applyFont="1" applyAlignment="1">
      <alignment horizontal="right" wrapText="1"/>
    </xf>
    <xf numFmtId="49" fontId="18" fillId="0" borderId="1" xfId="0" applyNumberFormat="1" applyFont="1" applyBorder="1" applyAlignment="1">
      <alignment horizontal="center" vertical="top" wrapText="1" readingOrder="1"/>
    </xf>
    <xf numFmtId="0" fontId="18" fillId="0" borderId="1" xfId="0" applyFont="1" applyBorder="1" applyAlignment="1">
      <alignment horizontal="center" vertical="top" wrapText="1" readingOrder="1"/>
    </xf>
    <xf numFmtId="0" fontId="18" fillId="0" borderId="1" xfId="0" applyFont="1" applyBorder="1" applyAlignment="1">
      <alignment vertical="top" wrapText="1" readingOrder="1"/>
    </xf>
    <xf numFmtId="1" fontId="18" fillId="5" borderId="1" xfId="0" applyNumberFormat="1" applyFont="1" applyFill="1" applyBorder="1" applyAlignment="1">
      <alignment vertical="center" wrapText="1" readingOrder="1"/>
    </xf>
    <xf numFmtId="0" fontId="18" fillId="0" borderId="1" xfId="0" applyFont="1" applyBorder="1" applyAlignment="1">
      <alignment horizontal="right" vertical="center" wrapText="1" readingOrder="1"/>
    </xf>
    <xf numFmtId="10" fontId="18" fillId="0" borderId="1" xfId="1" applyNumberFormat="1" applyFont="1" applyBorder="1" applyAlignment="1">
      <alignment vertical="center" wrapText="1" readingOrder="1"/>
    </xf>
    <xf numFmtId="164" fontId="24" fillId="0" borderId="1" xfId="0" applyNumberFormat="1" applyFont="1" applyBorder="1" applyAlignment="1">
      <alignment horizontal="right" vertical="center" wrapText="1" readingOrder="1"/>
    </xf>
    <xf numFmtId="1" fontId="18" fillId="3" borderId="1" xfId="0" applyNumberFormat="1" applyFont="1" applyFill="1" applyBorder="1" applyAlignment="1">
      <alignment vertical="center" wrapText="1"/>
    </xf>
    <xf numFmtId="10" fontId="18" fillId="0" borderId="1" xfId="1" applyNumberFormat="1" applyFont="1" applyBorder="1" applyAlignment="1">
      <alignment horizontal="right" vertical="center" wrapText="1" readingOrder="1"/>
    </xf>
    <xf numFmtId="164" fontId="24" fillId="7" borderId="1" xfId="0" applyNumberFormat="1" applyFont="1" applyFill="1" applyBorder="1" applyAlignment="1">
      <alignment vertical="center" wrapText="1" readingOrder="1"/>
    </xf>
    <xf numFmtId="49" fontId="18" fillId="8" borderId="1" xfId="0" applyNumberFormat="1" applyFont="1" applyFill="1" applyBorder="1" applyAlignment="1">
      <alignment horizontal="center" vertical="top" wrapText="1" readingOrder="1"/>
    </xf>
    <xf numFmtId="0" fontId="18" fillId="8" borderId="1" xfId="0" applyFont="1" applyFill="1" applyBorder="1" applyAlignment="1">
      <alignment horizontal="center" vertical="top" wrapText="1" readingOrder="1"/>
    </xf>
    <xf numFmtId="0" fontId="18" fillId="8" borderId="1" xfId="0" applyFont="1" applyFill="1" applyBorder="1" applyAlignment="1">
      <alignment vertical="top" wrapText="1" readingOrder="1"/>
    </xf>
    <xf numFmtId="1" fontId="18" fillId="9" borderId="1" xfId="0" applyNumberFormat="1" applyFont="1" applyFill="1" applyBorder="1" applyAlignment="1">
      <alignment vertical="center" wrapText="1"/>
    </xf>
    <xf numFmtId="164" fontId="24" fillId="8" borderId="1" xfId="0" applyNumberFormat="1" applyFont="1" applyFill="1" applyBorder="1" applyAlignment="1">
      <alignment vertical="center" wrapText="1" readingOrder="1"/>
    </xf>
    <xf numFmtId="1" fontId="18" fillId="8" borderId="1" xfId="0" applyNumberFormat="1" applyFont="1" applyFill="1" applyBorder="1" applyAlignment="1">
      <alignment vertical="center" wrapText="1" readingOrder="1"/>
    </xf>
    <xf numFmtId="0" fontId="18" fillId="8" borderId="1" xfId="0" applyFont="1" applyFill="1" applyBorder="1" applyAlignment="1">
      <alignment horizontal="right" vertical="center" wrapText="1" readingOrder="1"/>
    </xf>
    <xf numFmtId="10" fontId="18" fillId="8" borderId="1" xfId="1" applyNumberFormat="1" applyFont="1" applyFill="1" applyBorder="1" applyAlignment="1">
      <alignment horizontal="right" vertical="center" wrapText="1" readingOrder="1"/>
    </xf>
    <xf numFmtId="164" fontId="24" fillId="8" borderId="1" xfId="0" applyNumberFormat="1" applyFont="1" applyFill="1" applyBorder="1" applyAlignment="1">
      <alignment horizontal="right" vertical="center" wrapText="1" readingOrder="1"/>
    </xf>
    <xf numFmtId="49" fontId="18" fillId="11" borderId="1" xfId="0" applyNumberFormat="1" applyFont="1" applyFill="1" applyBorder="1" applyAlignment="1">
      <alignment horizontal="center" vertical="top" wrapText="1" readingOrder="1"/>
    </xf>
    <xf numFmtId="0" fontId="18" fillId="11" borderId="1" xfId="0" applyFont="1" applyFill="1" applyBorder="1" applyAlignment="1">
      <alignment horizontal="center" vertical="top" wrapText="1" readingOrder="1"/>
    </xf>
    <xf numFmtId="0" fontId="18" fillId="11" borderId="1" xfId="0" applyFont="1" applyFill="1" applyBorder="1" applyAlignment="1">
      <alignment vertical="top" wrapText="1" readingOrder="1"/>
    </xf>
    <xf numFmtId="1" fontId="18" fillId="12" borderId="1" xfId="0" applyNumberFormat="1" applyFont="1" applyFill="1" applyBorder="1" applyAlignment="1">
      <alignment vertical="center" wrapText="1"/>
    </xf>
    <xf numFmtId="1" fontId="18" fillId="11" borderId="1" xfId="0" applyNumberFormat="1" applyFont="1" applyFill="1" applyBorder="1" applyAlignment="1">
      <alignment vertical="center" wrapText="1" readingOrder="1"/>
    </xf>
    <xf numFmtId="0" fontId="18" fillId="11" borderId="1" xfId="0" applyFont="1" applyFill="1" applyBorder="1" applyAlignment="1">
      <alignment horizontal="right" vertical="center" wrapText="1" readingOrder="1"/>
    </xf>
    <xf numFmtId="10" fontId="18" fillId="11" borderId="1" xfId="1" applyNumberFormat="1" applyFont="1" applyFill="1" applyBorder="1" applyAlignment="1">
      <alignment horizontal="right" vertical="center" wrapText="1" readingOrder="1"/>
    </xf>
    <xf numFmtId="164" fontId="24" fillId="11" borderId="1" xfId="0" applyNumberFormat="1" applyFont="1" applyFill="1" applyBorder="1" applyAlignment="1">
      <alignment horizontal="right" vertical="center" wrapText="1" readingOrder="1"/>
    </xf>
    <xf numFmtId="1" fontId="18" fillId="8" borderId="1" xfId="0" applyNumberFormat="1" applyFont="1" applyFill="1" applyBorder="1" applyAlignment="1">
      <alignment vertical="center" wrapText="1"/>
    </xf>
    <xf numFmtId="1" fontId="18" fillId="11" borderId="1" xfId="0" applyNumberFormat="1" applyFont="1" applyFill="1" applyBorder="1" applyAlignment="1">
      <alignment vertical="center" wrapText="1"/>
    </xf>
    <xf numFmtId="49" fontId="18" fillId="10" borderId="1" xfId="0" applyNumberFormat="1" applyFont="1" applyFill="1" applyBorder="1" applyAlignment="1">
      <alignment horizontal="center" vertical="top" wrapText="1" readingOrder="1"/>
    </xf>
    <xf numFmtId="0" fontId="18" fillId="10" borderId="1" xfId="0" applyFont="1" applyFill="1" applyBorder="1" applyAlignment="1">
      <alignment horizontal="center" vertical="top" wrapText="1" readingOrder="1"/>
    </xf>
    <xf numFmtId="0" fontId="18" fillId="10" borderId="1" xfId="0" applyFont="1" applyFill="1" applyBorder="1" applyAlignment="1">
      <alignment vertical="top" wrapText="1" readingOrder="1"/>
    </xf>
    <xf numFmtId="1" fontId="18" fillId="10" borderId="1" xfId="0" applyNumberFormat="1" applyFont="1" applyFill="1" applyBorder="1" applyAlignment="1">
      <alignment vertical="center" wrapText="1"/>
    </xf>
    <xf numFmtId="0" fontId="18" fillId="10" borderId="1" xfId="0" applyFont="1" applyFill="1" applyBorder="1" applyAlignment="1">
      <alignment horizontal="right" vertical="center" wrapText="1" readingOrder="1"/>
    </xf>
    <xf numFmtId="10" fontId="18" fillId="10" borderId="1" xfId="1" applyNumberFormat="1" applyFont="1" applyFill="1" applyBorder="1" applyAlignment="1">
      <alignment horizontal="right" vertical="center" wrapText="1" readingOrder="1"/>
    </xf>
    <xf numFmtId="164" fontId="24" fillId="10" borderId="1" xfId="0" applyNumberFormat="1" applyFont="1" applyFill="1" applyBorder="1" applyAlignment="1">
      <alignment horizontal="right" vertical="center" wrapText="1" readingOrder="1"/>
    </xf>
    <xf numFmtId="49" fontId="18" fillId="3" borderId="1" xfId="0" applyNumberFormat="1" applyFont="1" applyFill="1" applyBorder="1" applyAlignment="1">
      <alignment horizontal="center" vertical="top" wrapText="1" readingOrder="1"/>
    </xf>
    <xf numFmtId="0" fontId="18" fillId="3" borderId="1" xfId="0" applyFont="1" applyFill="1" applyBorder="1" applyAlignment="1">
      <alignment horizontal="center" vertical="top" wrapText="1" readingOrder="1"/>
    </xf>
    <xf numFmtId="0" fontId="18" fillId="3" borderId="1" xfId="0" applyFont="1" applyFill="1" applyBorder="1" applyAlignment="1">
      <alignment vertical="top" wrapText="1" readingOrder="1"/>
    </xf>
    <xf numFmtId="0" fontId="18" fillId="3" borderId="1" xfId="0" applyFont="1" applyFill="1" applyBorder="1" applyAlignment="1">
      <alignment horizontal="right" vertical="center" wrapText="1" readingOrder="1"/>
    </xf>
    <xf numFmtId="10" fontId="18" fillId="3" borderId="1" xfId="1" applyNumberFormat="1" applyFont="1" applyFill="1" applyBorder="1" applyAlignment="1">
      <alignment horizontal="right" vertical="center" wrapText="1" readingOrder="1"/>
    </xf>
    <xf numFmtId="164" fontId="24" fillId="3" borderId="1" xfId="0" applyNumberFormat="1" applyFont="1" applyFill="1" applyBorder="1" applyAlignment="1">
      <alignment horizontal="right" vertical="center" wrapText="1" readingOrder="1"/>
    </xf>
    <xf numFmtId="0" fontId="19" fillId="3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vertical="center" wrapText="1" readingOrder="1"/>
    </xf>
    <xf numFmtId="0" fontId="18" fillId="10" borderId="1" xfId="0" applyFont="1" applyFill="1" applyBorder="1" applyAlignment="1">
      <alignment vertical="center" wrapText="1" readingOrder="1"/>
    </xf>
    <xf numFmtId="164" fontId="24" fillId="11" borderId="1" xfId="0" applyNumberFormat="1" applyFont="1" applyFill="1" applyBorder="1" applyAlignment="1">
      <alignment vertical="center" wrapText="1" readingOrder="1"/>
    </xf>
    <xf numFmtId="1" fontId="18" fillId="13" borderId="1" xfId="0" applyNumberFormat="1" applyFont="1" applyFill="1" applyBorder="1" applyAlignment="1">
      <alignment vertical="center" wrapText="1"/>
    </xf>
    <xf numFmtId="1" fontId="17" fillId="10" borderId="1" xfId="0" applyNumberFormat="1" applyFont="1" applyFill="1" applyBorder="1" applyAlignment="1">
      <alignment vertical="center" wrapText="1" readingOrder="1"/>
    </xf>
    <xf numFmtId="1" fontId="18" fillId="3" borderId="7" xfId="0" applyNumberFormat="1" applyFont="1" applyFill="1" applyBorder="1" applyAlignment="1">
      <alignment vertical="center" wrapText="1"/>
    </xf>
    <xf numFmtId="1" fontId="18" fillId="5" borderId="7" xfId="0" applyNumberFormat="1" applyFont="1" applyFill="1" applyBorder="1" applyAlignment="1">
      <alignment vertical="center" wrapText="1" readingOrder="1"/>
    </xf>
    <xf numFmtId="0" fontId="20" fillId="0" borderId="0" xfId="0" applyFont="1" applyAlignment="1">
      <alignment wrapText="1"/>
    </xf>
    <xf numFmtId="49" fontId="18" fillId="0" borderId="9" xfId="0" applyNumberFormat="1" applyFont="1" applyBorder="1" applyAlignment="1">
      <alignment horizontal="center" vertical="top" wrapText="1" readingOrder="1"/>
    </xf>
    <xf numFmtId="0" fontId="18" fillId="0" borderId="9" xfId="0" applyFont="1" applyBorder="1" applyAlignment="1">
      <alignment horizontal="center" vertical="top" wrapText="1" readingOrder="1"/>
    </xf>
    <xf numFmtId="0" fontId="18" fillId="0" borderId="9" xfId="0" applyFont="1" applyBorder="1" applyAlignment="1">
      <alignment vertical="top" wrapText="1" readingOrder="1"/>
    </xf>
    <xf numFmtId="0" fontId="18" fillId="3" borderId="7" xfId="0" applyFont="1" applyFill="1" applyBorder="1" applyAlignment="1">
      <alignment vertical="center" wrapText="1" readingOrder="1"/>
    </xf>
    <xf numFmtId="1" fontId="18" fillId="3" borderId="9" xfId="0" applyNumberFormat="1" applyFont="1" applyFill="1" applyBorder="1" applyAlignment="1">
      <alignment vertical="center" wrapText="1"/>
    </xf>
    <xf numFmtId="1" fontId="17" fillId="10" borderId="5" xfId="0" applyNumberFormat="1" applyFont="1" applyFill="1" applyBorder="1" applyAlignment="1">
      <alignment horizontal="left" vertical="center" readingOrder="1"/>
    </xf>
    <xf numFmtId="1" fontId="18" fillId="5" borderId="9" xfId="0" applyNumberFormat="1" applyFont="1" applyFill="1" applyBorder="1" applyAlignment="1">
      <alignment vertical="center" wrapText="1" readingOrder="1"/>
    </xf>
    <xf numFmtId="1" fontId="17" fillId="10" borderId="5" xfId="0" applyNumberFormat="1" applyFont="1" applyFill="1" applyBorder="1" applyAlignment="1">
      <alignment vertical="center" readingOrder="1"/>
    </xf>
    <xf numFmtId="1" fontId="17" fillId="10" borderId="12" xfId="0" applyNumberFormat="1" applyFont="1" applyFill="1" applyBorder="1" applyAlignment="1">
      <alignment vertical="center" wrapText="1" readingOrder="1"/>
    </xf>
    <xf numFmtId="1" fontId="17" fillId="10" borderId="8" xfId="0" applyNumberFormat="1" applyFont="1" applyFill="1" applyBorder="1" applyAlignment="1">
      <alignment vertical="center" wrapText="1" readingOrder="1"/>
    </xf>
    <xf numFmtId="0" fontId="18" fillId="0" borderId="9" xfId="0" applyFont="1" applyBorder="1" applyAlignment="1">
      <alignment horizontal="right" vertical="center" wrapText="1" readingOrder="1"/>
    </xf>
    <xf numFmtId="0" fontId="44" fillId="0" borderId="1" xfId="0" applyFont="1" applyBorder="1" applyAlignment="1">
      <alignment vertical="top" wrapText="1" readingOrder="1"/>
    </xf>
    <xf numFmtId="0" fontId="44" fillId="8" borderId="1" xfId="0" applyFont="1" applyFill="1" applyBorder="1" applyAlignment="1">
      <alignment vertical="top" wrapText="1" readingOrder="1"/>
    </xf>
    <xf numFmtId="0" fontId="44" fillId="11" borderId="1" xfId="0" applyFont="1" applyFill="1" applyBorder="1" applyAlignment="1">
      <alignment vertical="top" wrapText="1" readingOrder="1"/>
    </xf>
    <xf numFmtId="0" fontId="44" fillId="10" borderId="1" xfId="0" applyFont="1" applyFill="1" applyBorder="1" applyAlignment="1">
      <alignment vertical="top" wrapText="1" readingOrder="1"/>
    </xf>
    <xf numFmtId="0" fontId="27" fillId="0" borderId="0" xfId="0" applyFont="1" applyAlignment="1">
      <alignment horizontal="center" vertical="center" wrapText="1"/>
    </xf>
    <xf numFmtId="10" fontId="31" fillId="0" borderId="0" xfId="0" applyNumberFormat="1" applyFont="1" applyAlignment="1">
      <alignment horizontal="right" vertical="center"/>
    </xf>
    <xf numFmtId="165" fontId="31" fillId="0" borderId="0" xfId="2" applyNumberFormat="1" applyFont="1" applyBorder="1" applyAlignment="1">
      <alignment horizontal="right" vertical="center"/>
    </xf>
    <xf numFmtId="0" fontId="32" fillId="3" borderId="0" xfId="0" applyFont="1" applyFill="1" applyAlignment="1">
      <alignment vertical="center"/>
    </xf>
    <xf numFmtId="10" fontId="31" fillId="3" borderId="0" xfId="0" applyNumberFormat="1" applyFont="1" applyFill="1" applyAlignment="1">
      <alignment horizontal="right" vertical="center"/>
    </xf>
    <xf numFmtId="164" fontId="18" fillId="8" borderId="1" xfId="0" applyNumberFormat="1" applyFont="1" applyFill="1" applyBorder="1" applyAlignment="1">
      <alignment horizontal="right" vertical="center" wrapText="1" readingOrder="1"/>
    </xf>
    <xf numFmtId="10" fontId="30" fillId="0" borderId="1" xfId="0" applyNumberFormat="1" applyFont="1" applyBorder="1" applyAlignment="1">
      <alignment horizontal="right" vertical="center"/>
    </xf>
    <xf numFmtId="164" fontId="24" fillId="0" borderId="1" xfId="0" applyNumberFormat="1" applyFont="1" applyBorder="1" applyAlignment="1">
      <alignment horizontal="center" vertical="center" wrapText="1" readingOrder="1"/>
    </xf>
    <xf numFmtId="164" fontId="24" fillId="8" borderId="1" xfId="0" applyNumberFormat="1" applyFont="1" applyFill="1" applyBorder="1" applyAlignment="1">
      <alignment horizontal="center" vertical="center" wrapText="1" readingOrder="1"/>
    </xf>
    <xf numFmtId="0" fontId="19" fillId="0" borderId="1" xfId="0" applyFont="1" applyBorder="1" applyAlignment="1">
      <alignment wrapText="1"/>
    </xf>
    <xf numFmtId="0" fontId="19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wrapText="1"/>
    </xf>
    <xf numFmtId="166" fontId="46" fillId="0" borderId="1" xfId="0" applyNumberFormat="1" applyFont="1" applyBorder="1" applyAlignment="1">
      <alignment vertical="top" wrapText="1" readingOrder="1"/>
    </xf>
    <xf numFmtId="49" fontId="19" fillId="0" borderId="1" xfId="0" applyNumberFormat="1" applyFont="1" applyBorder="1" applyAlignment="1">
      <alignment horizontal="center" wrapText="1"/>
    </xf>
    <xf numFmtId="0" fontId="48" fillId="0" borderId="1" xfId="0" applyFont="1" applyBorder="1" applyAlignment="1">
      <alignment vertical="top" wrapText="1" readingOrder="1"/>
    </xf>
    <xf numFmtId="166" fontId="48" fillId="0" borderId="1" xfId="0" applyNumberFormat="1" applyFont="1" applyBorder="1" applyAlignment="1">
      <alignment vertical="top" wrapText="1" readingOrder="1"/>
    </xf>
    <xf numFmtId="0" fontId="47" fillId="0" borderId="0" xfId="0" applyFont="1"/>
    <xf numFmtId="0" fontId="47" fillId="0" borderId="1" xfId="0" applyFont="1" applyBorder="1"/>
    <xf numFmtId="0" fontId="48" fillId="3" borderId="1" xfId="0" applyFont="1" applyFill="1" applyBorder="1" applyAlignment="1">
      <alignment vertical="top" wrapText="1" readingOrder="1"/>
    </xf>
    <xf numFmtId="166" fontId="48" fillId="3" borderId="1" xfId="0" applyNumberFormat="1" applyFont="1" applyFill="1" applyBorder="1" applyAlignment="1">
      <alignment vertical="top" wrapText="1" readingOrder="1"/>
    </xf>
    <xf numFmtId="0" fontId="21" fillId="0" borderId="0" xfId="0" applyFont="1" applyAlignment="1">
      <alignment horizontal="center" wrapText="1"/>
    </xf>
    <xf numFmtId="0" fontId="48" fillId="0" borderId="0" xfId="0" applyFont="1" applyAlignment="1">
      <alignment vertical="top" wrapText="1" readingOrder="1"/>
    </xf>
    <xf numFmtId="166" fontId="48" fillId="0" borderId="0" xfId="0" applyNumberFormat="1" applyFont="1" applyAlignment="1">
      <alignment vertical="top" wrapText="1" readingOrder="1"/>
    </xf>
    <xf numFmtId="0" fontId="21" fillId="3" borderId="1" xfId="0" applyFont="1" applyFill="1" applyBorder="1" applyAlignment="1">
      <alignment wrapText="1"/>
    </xf>
    <xf numFmtId="0" fontId="49" fillId="0" borderId="1" xfId="0" applyFont="1" applyBorder="1" applyAlignment="1">
      <alignment vertical="top" wrapText="1" readingOrder="1"/>
    </xf>
    <xf numFmtId="0" fontId="50" fillId="0" borderId="1" xfId="0" applyFont="1" applyBorder="1" applyAlignment="1">
      <alignment vertical="top" wrapText="1" readingOrder="1"/>
    </xf>
    <xf numFmtId="166" fontId="49" fillId="0" borderId="1" xfId="0" applyNumberFormat="1" applyFont="1" applyBorder="1" applyAlignment="1">
      <alignment vertical="top" wrapText="1" readingOrder="1"/>
    </xf>
    <xf numFmtId="0" fontId="19" fillId="0" borderId="1" xfId="0" applyFont="1" applyBorder="1" applyAlignment="1">
      <alignment horizontal="right" wrapText="1"/>
    </xf>
    <xf numFmtId="0" fontId="51" fillId="0" borderId="0" xfId="0" applyFont="1" applyAlignment="1">
      <alignment vertical="center"/>
    </xf>
    <xf numFmtId="0" fontId="31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right" vertical="center"/>
    </xf>
    <xf numFmtId="0" fontId="30" fillId="0" borderId="0" xfId="0" applyFont="1" applyAlignment="1">
      <alignment horizontal="right" vertical="center"/>
    </xf>
    <xf numFmtId="3" fontId="30" fillId="0" borderId="1" xfId="0" applyNumberFormat="1" applyFont="1" applyBorder="1" applyAlignment="1">
      <alignment horizontal="right" vertical="center"/>
    </xf>
    <xf numFmtId="1" fontId="30" fillId="0" borderId="1" xfId="0" applyNumberFormat="1" applyFont="1" applyBorder="1" applyAlignment="1">
      <alignment horizontal="right" vertical="center"/>
    </xf>
    <xf numFmtId="37" fontId="30" fillId="0" borderId="0" xfId="0" applyNumberFormat="1" applyFont="1" applyAlignment="1">
      <alignment horizontal="right" vertical="center"/>
    </xf>
    <xf numFmtId="3" fontId="30" fillId="0" borderId="1" xfId="676" applyNumberFormat="1" applyFont="1" applyBorder="1" applyAlignment="1">
      <alignment horizontal="right"/>
    </xf>
    <xf numFmtId="0" fontId="30" fillId="3" borderId="0" xfId="0" applyFont="1" applyFill="1" applyAlignment="1">
      <alignment horizontal="right" vertical="center"/>
    </xf>
    <xf numFmtId="1" fontId="30" fillId="3" borderId="1" xfId="0" applyNumberFormat="1" applyFont="1" applyFill="1" applyBorder="1" applyAlignment="1">
      <alignment horizontal="right" vertical="center"/>
    </xf>
    <xf numFmtId="3" fontId="30" fillId="3" borderId="0" xfId="0" applyNumberFormat="1" applyFont="1" applyFill="1" applyAlignment="1">
      <alignment horizontal="right" vertical="center"/>
    </xf>
    <xf numFmtId="3" fontId="30" fillId="3" borderId="1" xfId="0" applyNumberFormat="1" applyFont="1" applyFill="1" applyBorder="1" applyAlignment="1">
      <alignment horizontal="right" vertical="center"/>
    </xf>
    <xf numFmtId="3" fontId="30" fillId="3" borderId="1" xfId="676" applyNumberFormat="1" applyFont="1" applyFill="1" applyBorder="1" applyAlignment="1">
      <alignment horizontal="right"/>
    </xf>
    <xf numFmtId="0" fontId="31" fillId="3" borderId="1" xfId="0" applyFont="1" applyFill="1" applyBorder="1" applyAlignment="1">
      <alignment horizontal="center" vertical="center"/>
    </xf>
    <xf numFmtId="0" fontId="30" fillId="3" borderId="0" xfId="0" applyFont="1" applyFill="1" applyAlignment="1">
      <alignment vertical="center"/>
    </xf>
    <xf numFmtId="0" fontId="30" fillId="3" borderId="1" xfId="0" applyFont="1" applyFill="1" applyBorder="1" applyAlignment="1">
      <alignment horizontal="right" vertical="center"/>
    </xf>
    <xf numFmtId="37" fontId="30" fillId="3" borderId="0" xfId="0" applyNumberFormat="1" applyFont="1" applyFill="1" applyAlignment="1">
      <alignment horizontal="right" vertical="center"/>
    </xf>
    <xf numFmtId="3" fontId="30" fillId="0" borderId="0" xfId="0" applyNumberFormat="1" applyFont="1" applyAlignment="1">
      <alignment horizontal="right" vertical="center"/>
    </xf>
    <xf numFmtId="3" fontId="27" fillId="3" borderId="10" xfId="0" applyNumberFormat="1" applyFont="1" applyFill="1" applyBorder="1" applyAlignment="1">
      <alignment horizontal="right" vertical="center"/>
    </xf>
    <xf numFmtId="3" fontId="27" fillId="3" borderId="11" xfId="0" applyNumberFormat="1" applyFont="1" applyFill="1" applyBorder="1" applyAlignment="1">
      <alignment horizontal="right" vertical="center"/>
    </xf>
    <xf numFmtId="3" fontId="27" fillId="0" borderId="10" xfId="0" applyNumberFormat="1" applyFont="1" applyBorder="1" applyAlignment="1">
      <alignment horizontal="right" vertical="center"/>
    </xf>
    <xf numFmtId="3" fontId="27" fillId="0" borderId="11" xfId="0" applyNumberFormat="1" applyFont="1" applyBorder="1" applyAlignment="1">
      <alignment horizontal="right" vertical="center"/>
    </xf>
    <xf numFmtId="1" fontId="27" fillId="3" borderId="10" xfId="0" applyNumberFormat="1" applyFont="1" applyFill="1" applyBorder="1" applyAlignment="1">
      <alignment horizontal="right" vertical="center"/>
    </xf>
    <xf numFmtId="0" fontId="27" fillId="3" borderId="11" xfId="0" applyFont="1" applyFill="1" applyBorder="1" applyAlignment="1">
      <alignment horizontal="right" vertical="center"/>
    </xf>
    <xf numFmtId="10" fontId="31" fillId="3" borderId="10" xfId="0" applyNumberFormat="1" applyFont="1" applyFill="1" applyBorder="1" applyAlignment="1">
      <alignment horizontal="right" vertical="center"/>
    </xf>
    <xf numFmtId="10" fontId="31" fillId="3" borderId="11" xfId="0" applyNumberFormat="1" applyFont="1" applyFill="1" applyBorder="1" applyAlignment="1">
      <alignment horizontal="right" vertical="center"/>
    </xf>
    <xf numFmtId="1" fontId="27" fillId="3" borderId="11" xfId="0" applyNumberFormat="1" applyFont="1" applyFill="1" applyBorder="1" applyAlignment="1">
      <alignment horizontal="right" vertical="center"/>
    </xf>
    <xf numFmtId="0" fontId="27" fillId="3" borderId="10" xfId="0" applyFont="1" applyFill="1" applyBorder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28" fillId="0" borderId="9" xfId="0" applyFont="1" applyBorder="1" applyAlignment="1">
      <alignment horizontal="right" vertical="center" wrapText="1"/>
    </xf>
    <xf numFmtId="0" fontId="28" fillId="0" borderId="7" xfId="0" applyFont="1" applyBorder="1" applyAlignment="1">
      <alignment horizontal="right" vertical="center" wrapText="1"/>
    </xf>
    <xf numFmtId="0" fontId="45" fillId="0" borderId="0" xfId="0" applyFont="1" applyAlignment="1">
      <alignment horizontal="center" vertical="center"/>
    </xf>
    <xf numFmtId="14" fontId="45" fillId="0" borderId="0" xfId="0" applyNumberFormat="1" applyFont="1" applyAlignment="1">
      <alignment horizontal="center" vertical="center"/>
    </xf>
    <xf numFmtId="0" fontId="20" fillId="5" borderId="13" xfId="0" applyFont="1" applyFill="1" applyBorder="1" applyAlignment="1">
      <alignment horizontal="center" vertical="center" wrapText="1"/>
    </xf>
    <xf numFmtId="0" fontId="20" fillId="5" borderId="14" xfId="0" applyFont="1" applyFill="1" applyBorder="1" applyAlignment="1">
      <alignment horizontal="center" vertical="center" wrapText="1"/>
    </xf>
    <xf numFmtId="0" fontId="20" fillId="5" borderId="15" xfId="0" applyFont="1" applyFill="1" applyBorder="1" applyAlignment="1">
      <alignment horizontal="center" vertical="center" wrapText="1"/>
    </xf>
    <xf numFmtId="49" fontId="22" fillId="6" borderId="2" xfId="0" applyNumberFormat="1" applyFont="1" applyFill="1" applyBorder="1" applyAlignment="1">
      <alignment horizontal="center" wrapText="1"/>
    </xf>
    <xf numFmtId="49" fontId="22" fillId="6" borderId="3" xfId="0" applyNumberFormat="1" applyFont="1" applyFill="1" applyBorder="1" applyAlignment="1">
      <alignment horizontal="center" wrapText="1"/>
    </xf>
    <xf numFmtId="49" fontId="22" fillId="6" borderId="4" xfId="0" applyNumberFormat="1" applyFont="1" applyFill="1" applyBorder="1" applyAlignment="1">
      <alignment horizontal="center" wrapText="1"/>
    </xf>
  </cellXfs>
  <cellStyles count="2692">
    <cellStyle name="Comma" xfId="2" builtinId="3"/>
    <cellStyle name="Comma 2" xfId="86" xr:uid="{879C99FD-839A-4986-B70D-297362F35774}"/>
    <cellStyle name="Comma 2 2" xfId="169" xr:uid="{495B1A3D-BC42-4E05-926D-82A42F570002}"/>
    <cellStyle name="Comma 2 2 2" xfId="337" xr:uid="{CCD2F4C3-648F-48D6-8C25-178B557882A0}"/>
    <cellStyle name="Comma 2 2 2 2" xfId="673" xr:uid="{CBBB4C82-4526-4FFA-B4D4-C147D371657F}"/>
    <cellStyle name="Comma 2 2 2 2 2" xfId="1345" xr:uid="{2CC98DFC-13AA-4BC8-810D-CB41BB566A23}"/>
    <cellStyle name="Comma 2 2 2 2 2 2" xfId="2689" xr:uid="{9117EC3D-41A6-44BA-BC41-6A0C8E7C603E}"/>
    <cellStyle name="Comma 2 2 2 2 3" xfId="2017" xr:uid="{831E9867-C7DC-4828-8327-31FA171BD6C4}"/>
    <cellStyle name="Comma 2 2 2 3" xfId="1009" xr:uid="{410FE621-74BC-4749-B62C-04CAAED07192}"/>
    <cellStyle name="Comma 2 2 2 3 2" xfId="2353" xr:uid="{56172D2A-BCE2-4488-982C-EC5B29E7B7B2}"/>
    <cellStyle name="Comma 2 2 2 4" xfId="1681" xr:uid="{26D63E6A-4ED3-4B27-888C-87B64DDFDB07}"/>
    <cellStyle name="Comma 2 2 3" xfId="505" xr:uid="{7CE341DC-4E3F-4A77-B06B-C5E8794A9441}"/>
    <cellStyle name="Comma 2 2 3 2" xfId="1177" xr:uid="{C9D877D4-1160-4E9F-B17E-14542CD74878}"/>
    <cellStyle name="Comma 2 2 3 2 2" xfId="2521" xr:uid="{F0FA628F-9248-4C2B-9FB4-BFB4ED9C0EC6}"/>
    <cellStyle name="Comma 2 2 3 3" xfId="1849" xr:uid="{97D0DDEB-444A-41F4-8AC6-1CFBD9F7B8DB}"/>
    <cellStyle name="Comma 2 2 4" xfId="841" xr:uid="{F02F1952-BA05-43F3-A501-9A7173F07E04}"/>
    <cellStyle name="Comma 2 2 4 2" xfId="2185" xr:uid="{A6A780C9-215C-4397-97D8-9D0F1E53DCA2}"/>
    <cellStyle name="Comma 2 2 5" xfId="1513" xr:uid="{F6186296-46B5-4A46-B54A-D5BBD4214450}"/>
    <cellStyle name="Comma 2 3" xfId="254" xr:uid="{8FAE03CB-D9FD-4953-B8B1-CFC810FE04A2}"/>
    <cellStyle name="Comma 2 3 2" xfId="590" xr:uid="{E5B578B6-B98F-44A2-8F2C-0CE6E6E874B8}"/>
    <cellStyle name="Comma 2 3 2 2" xfId="1262" xr:uid="{79658FEB-3B60-4849-995D-208372B3C712}"/>
    <cellStyle name="Comma 2 3 2 2 2" xfId="2606" xr:uid="{E4C154B7-D636-4C56-B869-DB28D0451FBD}"/>
    <cellStyle name="Comma 2 3 2 3" xfId="1934" xr:uid="{A2361FDF-6EDB-4127-9D28-431580E3FB07}"/>
    <cellStyle name="Comma 2 3 3" xfId="926" xr:uid="{D2EBFDD7-49AA-4ED3-B0BF-84D83B2FDC21}"/>
    <cellStyle name="Comma 2 3 3 2" xfId="2270" xr:uid="{92152481-5FB2-463F-A060-64AA5968F267}"/>
    <cellStyle name="Comma 2 3 4" xfId="1598" xr:uid="{DAE5167A-53CA-4DFA-B9D5-A61A3ED2C4D1}"/>
    <cellStyle name="Comma 2 4" xfId="422" xr:uid="{1AE237BF-6AFF-4FB1-90B6-71252588C94D}"/>
    <cellStyle name="Comma 2 4 2" xfId="1094" xr:uid="{69D0F79C-6CBB-415D-8C85-9A5D3B3A479D}"/>
    <cellStyle name="Comma 2 4 2 2" xfId="2438" xr:uid="{0948146A-341A-4E80-A945-8AA8D77161F1}"/>
    <cellStyle name="Comma 2 4 3" xfId="1766" xr:uid="{DD836B7D-E6EA-40EA-BFC0-F0C71136DD33}"/>
    <cellStyle name="Comma 2 5" xfId="758" xr:uid="{D481F0E9-8E90-4A58-BEF3-499E5ADB80FF}"/>
    <cellStyle name="Comma 2 5 2" xfId="2102" xr:uid="{A873E352-CBD7-4D95-B940-FAFC11F9E4BB}"/>
    <cellStyle name="Comma 2 6" xfId="1430" xr:uid="{8DE141C5-A89D-4110-8084-BF3C3C3962C4}"/>
    <cellStyle name="Excel Built-in Normal" xfId="21" xr:uid="{642ABB55-B8CB-4B00-A63C-E56D3D6B77EF}"/>
    <cellStyle name="Normal" xfId="0" builtinId="0"/>
    <cellStyle name="Normal 2" xfId="3" xr:uid="{7E2B74C7-B993-4468-BBC5-5590D7BECC5F}"/>
    <cellStyle name="Normal 2 10" xfId="676" xr:uid="{F387CFA9-407F-4FA6-BAE3-CFD9C82582F5}"/>
    <cellStyle name="Normal 2 10 2" xfId="2020" xr:uid="{2A65B5CE-B080-4D56-8A8E-CDC468B4E193}"/>
    <cellStyle name="Normal 2 11" xfId="1348" xr:uid="{57A0BFF3-0FEB-4E9C-B136-7D05B26B59E5}"/>
    <cellStyle name="Normal 2 2" xfId="5" xr:uid="{8593DA30-36C8-4469-B207-0820DB5F5475}"/>
    <cellStyle name="Normal 2 2 10" xfId="1350" xr:uid="{B91F608B-773B-43A6-B94E-CAC2BE184099}"/>
    <cellStyle name="Normal 2 2 2" xfId="9" xr:uid="{6CC1063D-EAE8-45CD-B8C3-C97998E8EC3E}"/>
    <cellStyle name="Normal 2 2 2 2" xfId="17" xr:uid="{FA517ADF-CB1A-4CF4-A9BE-08C6987F4232}"/>
    <cellStyle name="Normal 2 2 2 2 2" xfId="38" xr:uid="{4317348B-5D66-4BD7-894D-3B25188D4451}"/>
    <cellStyle name="Normal 2 2 2 2 2 2" xfId="78" xr:uid="{E0904257-6449-4A02-97ED-4E054D827D21}"/>
    <cellStyle name="Normal 2 2 2 2 2 2 2" xfId="161" xr:uid="{2547AE57-4EAC-46C0-8D98-ED47F7887309}"/>
    <cellStyle name="Normal 2 2 2 2 2 2 2 2" xfId="329" xr:uid="{0471B816-3DF1-40BF-8005-34DFBB3C214A}"/>
    <cellStyle name="Normal 2 2 2 2 2 2 2 2 2" xfId="665" xr:uid="{5F9F924B-52E1-409D-BB66-7B8E9B5870B0}"/>
    <cellStyle name="Normal 2 2 2 2 2 2 2 2 2 2" xfId="1337" xr:uid="{73CA2908-4C38-4BEE-9749-A64E5D1586E0}"/>
    <cellStyle name="Normal 2 2 2 2 2 2 2 2 2 2 2" xfId="2681" xr:uid="{F38EDEA3-4CE6-42C6-90C9-5F504A55341D}"/>
    <cellStyle name="Normal 2 2 2 2 2 2 2 2 2 3" xfId="2009" xr:uid="{0E9F2C55-79E1-4524-AB92-848DACCCA8C1}"/>
    <cellStyle name="Normal 2 2 2 2 2 2 2 2 3" xfId="1001" xr:uid="{475C6BA6-394F-4255-8298-D5283DE3E6EF}"/>
    <cellStyle name="Normal 2 2 2 2 2 2 2 2 3 2" xfId="2345" xr:uid="{394687D6-4744-4969-9C32-3F26D86CF6F3}"/>
    <cellStyle name="Normal 2 2 2 2 2 2 2 2 4" xfId="1673" xr:uid="{3DCE0B53-5657-4C9D-B429-8DC78E7D78E9}"/>
    <cellStyle name="Normal 2 2 2 2 2 2 2 3" xfId="497" xr:uid="{F96830FB-DC0D-4CA6-8917-CE309EF78C55}"/>
    <cellStyle name="Normal 2 2 2 2 2 2 2 3 2" xfId="1169" xr:uid="{68559DF7-5B0E-4A70-B101-B4400D07487F}"/>
    <cellStyle name="Normal 2 2 2 2 2 2 2 3 2 2" xfId="2513" xr:uid="{AD0E9D37-51B2-41AA-BE76-84D0C94DE347}"/>
    <cellStyle name="Normal 2 2 2 2 2 2 2 3 3" xfId="1841" xr:uid="{19BD371B-0DCD-4BC8-B1C3-C00366B75128}"/>
    <cellStyle name="Normal 2 2 2 2 2 2 2 4" xfId="833" xr:uid="{95D0A6D6-316C-4FB4-92F7-12B9B18E1133}"/>
    <cellStyle name="Normal 2 2 2 2 2 2 2 4 2" xfId="2177" xr:uid="{D6C23D91-A27C-4F40-81B8-2479A99DACC0}"/>
    <cellStyle name="Normal 2 2 2 2 2 2 2 5" xfId="1505" xr:uid="{D22FE9D4-28D5-4BD9-91FA-A020ADC562E8}"/>
    <cellStyle name="Normal 2 2 2 2 2 2 3" xfId="246" xr:uid="{3E681E20-0E55-4AF5-AAB2-AAE3B7E5F5AD}"/>
    <cellStyle name="Normal 2 2 2 2 2 2 3 2" xfId="582" xr:uid="{48273AC6-D72F-4994-BD79-677A976EB443}"/>
    <cellStyle name="Normal 2 2 2 2 2 2 3 2 2" xfId="1254" xr:uid="{7A6B4EA3-A1B0-4B71-BF98-47BD1D6B234F}"/>
    <cellStyle name="Normal 2 2 2 2 2 2 3 2 2 2" xfId="2598" xr:uid="{A668F1C1-04C2-4089-A1C6-31DADD5EC543}"/>
    <cellStyle name="Normal 2 2 2 2 2 2 3 2 3" xfId="1926" xr:uid="{A4FDE4E3-CB8F-4F0C-BFF4-FF68FE501D1C}"/>
    <cellStyle name="Normal 2 2 2 2 2 2 3 3" xfId="918" xr:uid="{63D54923-4496-461A-85CC-B36688378BDB}"/>
    <cellStyle name="Normal 2 2 2 2 2 2 3 3 2" xfId="2262" xr:uid="{28753DA8-E235-418F-875E-F86ADC92F0EE}"/>
    <cellStyle name="Normal 2 2 2 2 2 2 3 4" xfId="1590" xr:uid="{D90A84E3-BDB0-465B-8CDA-653C66FF0C5C}"/>
    <cellStyle name="Normal 2 2 2 2 2 2 4" xfId="414" xr:uid="{D829BEB6-D5F4-4D05-8C04-59DC3E49B79A}"/>
    <cellStyle name="Normal 2 2 2 2 2 2 4 2" xfId="1086" xr:uid="{62DF8D56-3223-4C1C-9AA5-EC365A22B9D3}"/>
    <cellStyle name="Normal 2 2 2 2 2 2 4 2 2" xfId="2430" xr:uid="{12450341-816E-433F-B3C0-4EFA8FEDD74C}"/>
    <cellStyle name="Normal 2 2 2 2 2 2 4 3" xfId="1758" xr:uid="{1D3639B4-AEDE-49B9-A58F-B695DEF73E1C}"/>
    <cellStyle name="Normal 2 2 2 2 2 2 5" xfId="750" xr:uid="{2F1F60BC-45A6-456B-AC74-811422C16BE1}"/>
    <cellStyle name="Normal 2 2 2 2 2 2 5 2" xfId="2094" xr:uid="{DFA52CAB-F206-4FB2-B195-ADE5D244A725}"/>
    <cellStyle name="Normal 2 2 2 2 2 2 6" xfId="1422" xr:uid="{812B330F-B52D-48CF-870D-172DCFC2EA5E}"/>
    <cellStyle name="Normal 2 2 2 2 2 3" xfId="121" xr:uid="{1F11F39B-574B-42CA-8CD7-451CAF63329C}"/>
    <cellStyle name="Normal 2 2 2 2 2 3 2" xfId="289" xr:uid="{D0C5CE4B-46A7-4D19-8647-0A0825EC62F0}"/>
    <cellStyle name="Normal 2 2 2 2 2 3 2 2" xfId="625" xr:uid="{138BB91D-3CDC-41F0-B52B-0AD14656209A}"/>
    <cellStyle name="Normal 2 2 2 2 2 3 2 2 2" xfId="1297" xr:uid="{625F6B14-CE55-4056-855B-D4A6A6EB4B7E}"/>
    <cellStyle name="Normal 2 2 2 2 2 3 2 2 2 2" xfId="2641" xr:uid="{39AEE215-0F92-4EC2-AA51-4E3D9AFBB69F}"/>
    <cellStyle name="Normal 2 2 2 2 2 3 2 2 3" xfId="1969" xr:uid="{EF245294-3E14-419E-AEC3-FDF42CCAE8A2}"/>
    <cellStyle name="Normal 2 2 2 2 2 3 2 3" xfId="961" xr:uid="{72D302CE-F44D-480C-87C9-96A3C74139E1}"/>
    <cellStyle name="Normal 2 2 2 2 2 3 2 3 2" xfId="2305" xr:uid="{C82710D8-B6F8-4C8F-802E-E9E7B4B39E9E}"/>
    <cellStyle name="Normal 2 2 2 2 2 3 2 4" xfId="1633" xr:uid="{DF98A5CB-EF20-4267-BDEA-B6765D2EAEDB}"/>
    <cellStyle name="Normal 2 2 2 2 2 3 3" xfId="457" xr:uid="{20BB8370-C425-4731-A74B-C2CAEBC8C2DF}"/>
    <cellStyle name="Normal 2 2 2 2 2 3 3 2" xfId="1129" xr:uid="{21A05AE4-B337-4DC2-81E1-1C76870B6125}"/>
    <cellStyle name="Normal 2 2 2 2 2 3 3 2 2" xfId="2473" xr:uid="{AAB26FD9-4B1B-4EE6-AD18-38B5BC782308}"/>
    <cellStyle name="Normal 2 2 2 2 2 3 3 3" xfId="1801" xr:uid="{CC61FF6D-5B38-4756-8E9B-B106A2A01EB0}"/>
    <cellStyle name="Normal 2 2 2 2 2 3 4" xfId="793" xr:uid="{D1C6AF98-4A11-4E15-AC8B-68755A2F0404}"/>
    <cellStyle name="Normal 2 2 2 2 2 3 4 2" xfId="2137" xr:uid="{3E139915-2D2B-41E2-8A19-1B2717E03B96}"/>
    <cellStyle name="Normal 2 2 2 2 2 3 5" xfId="1465" xr:uid="{DAF4C7DF-62E0-4604-BB3F-E04ABDC1FB87}"/>
    <cellStyle name="Normal 2 2 2 2 2 4" xfId="206" xr:uid="{E6A4E6D4-767C-40AA-90C2-640267378DB8}"/>
    <cellStyle name="Normal 2 2 2 2 2 4 2" xfId="542" xr:uid="{C75376EA-1CB4-498F-93E4-718E9DAF2A28}"/>
    <cellStyle name="Normal 2 2 2 2 2 4 2 2" xfId="1214" xr:uid="{7E079C8C-3FE9-4D76-A738-87F3CAD9E481}"/>
    <cellStyle name="Normal 2 2 2 2 2 4 2 2 2" xfId="2558" xr:uid="{E786D66D-A4FF-45E6-8A0C-3BDDB67FB41B}"/>
    <cellStyle name="Normal 2 2 2 2 2 4 2 3" xfId="1886" xr:uid="{016502A5-4595-45FF-B552-AC731729FCFA}"/>
    <cellStyle name="Normal 2 2 2 2 2 4 3" xfId="878" xr:uid="{B498470D-FA52-45C0-873F-BF02FA5D88A9}"/>
    <cellStyle name="Normal 2 2 2 2 2 4 3 2" xfId="2222" xr:uid="{1AB73A5C-BA04-4C2B-B1E9-2CB0B15DB9F3}"/>
    <cellStyle name="Normal 2 2 2 2 2 4 4" xfId="1550" xr:uid="{8CEBAA7B-91AC-41BE-9444-0DC91C9D5C4B}"/>
    <cellStyle name="Normal 2 2 2 2 2 5" xfId="374" xr:uid="{9408767C-DC4C-4DD9-9212-508AE1D2ED30}"/>
    <cellStyle name="Normal 2 2 2 2 2 5 2" xfId="1046" xr:uid="{3C0313CA-E25C-4289-81D8-3C1B14227D97}"/>
    <cellStyle name="Normal 2 2 2 2 2 5 2 2" xfId="2390" xr:uid="{D5E16544-2566-4C3E-9CD5-9DB45A8A96DC}"/>
    <cellStyle name="Normal 2 2 2 2 2 5 3" xfId="1718" xr:uid="{6B568262-F340-4BC3-90F6-061F3D597303}"/>
    <cellStyle name="Normal 2 2 2 2 2 6" xfId="710" xr:uid="{A7A77416-88DF-4EC9-BD2E-115DBCE8437E}"/>
    <cellStyle name="Normal 2 2 2 2 2 6 2" xfId="2054" xr:uid="{79AA652D-A696-4924-8217-5B95B6EE1233}"/>
    <cellStyle name="Normal 2 2 2 2 2 7" xfId="1382" xr:uid="{3B8BCD41-CAA1-4B42-8356-F4B184B67E13}"/>
    <cellStyle name="Normal 2 2 2 2 3" xfId="58" xr:uid="{D8F84020-1ABA-4D90-8379-648B851A8155}"/>
    <cellStyle name="Normal 2 2 2 2 3 2" xfId="141" xr:uid="{1A7E1AC3-D4C5-4E0C-9FF0-AFC55D593FA6}"/>
    <cellStyle name="Normal 2 2 2 2 3 2 2" xfId="309" xr:uid="{4FF088DF-8527-4DF5-BB17-A28C1863A25E}"/>
    <cellStyle name="Normal 2 2 2 2 3 2 2 2" xfId="645" xr:uid="{254E120E-9808-4F0E-9E5E-A1B92F4D11D4}"/>
    <cellStyle name="Normal 2 2 2 2 3 2 2 2 2" xfId="1317" xr:uid="{D021698E-3974-4379-8756-DF1E5C2E653C}"/>
    <cellStyle name="Normal 2 2 2 2 3 2 2 2 2 2" xfId="2661" xr:uid="{3FBEAF63-79AF-4423-B0F1-84D0E5674A86}"/>
    <cellStyle name="Normal 2 2 2 2 3 2 2 2 3" xfId="1989" xr:uid="{73D64EFB-7A84-445D-BFBB-4ADE8B544CBB}"/>
    <cellStyle name="Normal 2 2 2 2 3 2 2 3" xfId="981" xr:uid="{02D6E16D-D1F1-4BF1-8705-ED0C48C1ADEA}"/>
    <cellStyle name="Normal 2 2 2 2 3 2 2 3 2" xfId="2325" xr:uid="{A92B9AA5-89B1-4BFC-8F88-0958F879CAEB}"/>
    <cellStyle name="Normal 2 2 2 2 3 2 2 4" xfId="1653" xr:uid="{98D4800C-C2FB-4596-9D1E-F90517CC1CD9}"/>
    <cellStyle name="Normal 2 2 2 2 3 2 3" xfId="477" xr:uid="{31F49CBD-6E3D-4583-9051-811C68769B10}"/>
    <cellStyle name="Normal 2 2 2 2 3 2 3 2" xfId="1149" xr:uid="{8BF5DF4B-7545-4BE1-9475-DDFDAA82E49A}"/>
    <cellStyle name="Normal 2 2 2 2 3 2 3 2 2" xfId="2493" xr:uid="{9A7FA6A7-B054-4304-AA62-CC8AC496806B}"/>
    <cellStyle name="Normal 2 2 2 2 3 2 3 3" xfId="1821" xr:uid="{179A5CFC-4BC0-44D8-98DE-E529438C5E9F}"/>
    <cellStyle name="Normal 2 2 2 2 3 2 4" xfId="813" xr:uid="{77F30081-2886-4DE4-90FE-24B52FEEB57A}"/>
    <cellStyle name="Normal 2 2 2 2 3 2 4 2" xfId="2157" xr:uid="{78238A57-F52B-4154-AE1D-2ED9A49D4FEF}"/>
    <cellStyle name="Normal 2 2 2 2 3 2 5" xfId="1485" xr:uid="{09840DA7-C220-49D6-AE86-0223D0981CB0}"/>
    <cellStyle name="Normal 2 2 2 2 3 3" xfId="226" xr:uid="{015BA98F-E15D-405A-AF2E-1CA4F099B263}"/>
    <cellStyle name="Normal 2 2 2 2 3 3 2" xfId="562" xr:uid="{7ED15207-E0F1-47C3-987F-1EB955141BE7}"/>
    <cellStyle name="Normal 2 2 2 2 3 3 2 2" xfId="1234" xr:uid="{F79C5999-162F-4450-B670-F13CC67C105F}"/>
    <cellStyle name="Normal 2 2 2 2 3 3 2 2 2" xfId="2578" xr:uid="{425EAE15-4D5C-4018-8687-8F33709F908A}"/>
    <cellStyle name="Normal 2 2 2 2 3 3 2 3" xfId="1906" xr:uid="{E9ECE63F-E56A-49A8-B7E6-A12702AA7091}"/>
    <cellStyle name="Normal 2 2 2 2 3 3 3" xfId="898" xr:uid="{F7B4EB34-064F-40AF-B369-6D7B083668E6}"/>
    <cellStyle name="Normal 2 2 2 2 3 3 3 2" xfId="2242" xr:uid="{F306C4A7-7AD0-4D6F-80B9-6403831AA404}"/>
    <cellStyle name="Normal 2 2 2 2 3 3 4" xfId="1570" xr:uid="{E76A43C3-E071-45F8-9E0B-FC0C2745E30D}"/>
    <cellStyle name="Normal 2 2 2 2 3 4" xfId="394" xr:uid="{F46AFD50-8A33-48E1-B276-7D52D3FF0FEA}"/>
    <cellStyle name="Normal 2 2 2 2 3 4 2" xfId="1066" xr:uid="{3D13A4B6-AF9F-4BDF-ADD5-0FBACF32A526}"/>
    <cellStyle name="Normal 2 2 2 2 3 4 2 2" xfId="2410" xr:uid="{B3423234-BC5D-4A3A-B109-CCB96B4FB5A9}"/>
    <cellStyle name="Normal 2 2 2 2 3 4 3" xfId="1738" xr:uid="{55366FD9-BD37-4008-A536-8EE0E4C998B3}"/>
    <cellStyle name="Normal 2 2 2 2 3 5" xfId="730" xr:uid="{193B401A-CA95-40EB-A308-20CF1E3DC933}"/>
    <cellStyle name="Normal 2 2 2 2 3 5 2" xfId="2074" xr:uid="{71382430-F281-4C94-917A-29C0E9524CC1}"/>
    <cellStyle name="Normal 2 2 2 2 3 6" xfId="1402" xr:uid="{4B1DDB2F-4C2A-473D-A34A-C79F0083700F}"/>
    <cellStyle name="Normal 2 2 2 2 4" xfId="101" xr:uid="{7C638D01-A368-4A9A-831F-45C52759D1E1}"/>
    <cellStyle name="Normal 2 2 2 2 4 2" xfId="269" xr:uid="{A76CC0F5-0949-4213-A253-ACC79591EEEC}"/>
    <cellStyle name="Normal 2 2 2 2 4 2 2" xfId="605" xr:uid="{76F50901-43E9-4C54-987D-CEC9B0FEDE63}"/>
    <cellStyle name="Normal 2 2 2 2 4 2 2 2" xfId="1277" xr:uid="{F9DF70F5-44CD-4E1B-996A-F4C296D1427A}"/>
    <cellStyle name="Normal 2 2 2 2 4 2 2 2 2" xfId="2621" xr:uid="{9D2BBE35-5FAA-4224-ABF9-BEDC370EB58F}"/>
    <cellStyle name="Normal 2 2 2 2 4 2 2 3" xfId="1949" xr:uid="{E1BB9DB9-D911-44DE-929A-22A1B3BCD452}"/>
    <cellStyle name="Normal 2 2 2 2 4 2 3" xfId="941" xr:uid="{1CFDB8C1-E5D9-470E-89C7-84BBC97A3F15}"/>
    <cellStyle name="Normal 2 2 2 2 4 2 3 2" xfId="2285" xr:uid="{AF317FC7-4FCD-4245-9CE1-F0CE419EC992}"/>
    <cellStyle name="Normal 2 2 2 2 4 2 4" xfId="1613" xr:uid="{AF812DA0-6B4B-468D-8863-35991344B58E}"/>
    <cellStyle name="Normal 2 2 2 2 4 3" xfId="437" xr:uid="{DED83907-C41D-4DAB-B1D3-0C80230CB82A}"/>
    <cellStyle name="Normal 2 2 2 2 4 3 2" xfId="1109" xr:uid="{013A50D6-FF85-4105-8F9F-1D2E2D93F935}"/>
    <cellStyle name="Normal 2 2 2 2 4 3 2 2" xfId="2453" xr:uid="{85C379B1-C8C3-4C0C-A747-7F271DED1ABB}"/>
    <cellStyle name="Normal 2 2 2 2 4 3 3" xfId="1781" xr:uid="{B692026F-2F36-4BDB-9C92-BBA25BC2630A}"/>
    <cellStyle name="Normal 2 2 2 2 4 4" xfId="773" xr:uid="{533A81B9-5D22-430D-A69F-152D9EDDBF03}"/>
    <cellStyle name="Normal 2 2 2 2 4 4 2" xfId="2117" xr:uid="{65A85E46-96A4-4016-BAAF-3B384B10A157}"/>
    <cellStyle name="Normal 2 2 2 2 4 5" xfId="1445" xr:uid="{62F3815D-44C1-47D7-8645-514484F07D39}"/>
    <cellStyle name="Normal 2 2 2 2 5" xfId="186" xr:uid="{699866D3-DF08-4B3E-8B82-5CEAB030F958}"/>
    <cellStyle name="Normal 2 2 2 2 5 2" xfId="522" xr:uid="{EA36A18B-B5D7-4EFA-858B-EA04E02749A9}"/>
    <cellStyle name="Normal 2 2 2 2 5 2 2" xfId="1194" xr:uid="{B98FA706-F117-43FE-B4C4-2527B5FBD6AC}"/>
    <cellStyle name="Normal 2 2 2 2 5 2 2 2" xfId="2538" xr:uid="{CFEB9DE4-EC01-4A34-8DB6-EAF1804C2220}"/>
    <cellStyle name="Normal 2 2 2 2 5 2 3" xfId="1866" xr:uid="{C77D3800-5511-4C97-87DF-926DA1945A76}"/>
    <cellStyle name="Normal 2 2 2 2 5 3" xfId="858" xr:uid="{DB118E6E-AC59-46C9-863F-B4CB082FC847}"/>
    <cellStyle name="Normal 2 2 2 2 5 3 2" xfId="2202" xr:uid="{1DBD1943-9589-4934-91CB-6F7908DFD21B}"/>
    <cellStyle name="Normal 2 2 2 2 5 4" xfId="1530" xr:uid="{2765A49C-A1A6-43EE-B53F-A51F2B7E4FB8}"/>
    <cellStyle name="Normal 2 2 2 2 6" xfId="354" xr:uid="{C8D53AC5-7986-47BC-BC09-4D9755A91A04}"/>
    <cellStyle name="Normal 2 2 2 2 6 2" xfId="1026" xr:uid="{01F794A9-C02A-46B9-A4D4-24A78BD43D97}"/>
    <cellStyle name="Normal 2 2 2 2 6 2 2" xfId="2370" xr:uid="{54C0A5A2-C979-400F-8CF0-2160181EE65B}"/>
    <cellStyle name="Normal 2 2 2 2 6 3" xfId="1698" xr:uid="{C0DEEAA2-4B3D-49F3-AED3-04BD9F402E77}"/>
    <cellStyle name="Normal 2 2 2 2 7" xfId="690" xr:uid="{C0D630AA-41D6-411C-B6F8-97E3B6869A00}"/>
    <cellStyle name="Normal 2 2 2 2 7 2" xfId="2034" xr:uid="{137B9D9F-BA3E-4912-86E0-E8E5CE3EC45A}"/>
    <cellStyle name="Normal 2 2 2 2 8" xfId="1362" xr:uid="{941D01DA-CF23-4941-9BD2-B6C3E3266F56}"/>
    <cellStyle name="Normal 2 2 2 3" xfId="30" xr:uid="{96CD69F5-9147-4AF8-8F17-B01E5893E51F}"/>
    <cellStyle name="Normal 2 2 2 3 2" xfId="70" xr:uid="{FF682D0C-DD28-4E02-8888-4280F0844BC5}"/>
    <cellStyle name="Normal 2 2 2 3 2 2" xfId="153" xr:uid="{A53AB523-EC28-4049-B855-480246C7071D}"/>
    <cellStyle name="Normal 2 2 2 3 2 2 2" xfId="321" xr:uid="{EC5D1FA2-E790-4400-A1B1-5E5E4DB81396}"/>
    <cellStyle name="Normal 2 2 2 3 2 2 2 2" xfId="657" xr:uid="{876E401B-F8BC-4CDD-9394-0647B648FDAE}"/>
    <cellStyle name="Normal 2 2 2 3 2 2 2 2 2" xfId="1329" xr:uid="{8F904203-6F08-4A7B-B59F-63ED3E62CA2B}"/>
    <cellStyle name="Normal 2 2 2 3 2 2 2 2 2 2" xfId="2673" xr:uid="{5D4B4653-4DBE-4D07-B0D9-0BB0EC755F7A}"/>
    <cellStyle name="Normal 2 2 2 3 2 2 2 2 3" xfId="2001" xr:uid="{28E37D86-78D7-46F6-9EEB-1125F2362EDA}"/>
    <cellStyle name="Normal 2 2 2 3 2 2 2 3" xfId="993" xr:uid="{365A0D44-609B-49F9-B804-82C329C93FA3}"/>
    <cellStyle name="Normal 2 2 2 3 2 2 2 3 2" xfId="2337" xr:uid="{FCB88CEC-D901-4151-AC8D-738C3027987B}"/>
    <cellStyle name="Normal 2 2 2 3 2 2 2 4" xfId="1665" xr:uid="{37E62C9B-335B-4C9E-A00F-586941220F4D}"/>
    <cellStyle name="Normal 2 2 2 3 2 2 3" xfId="489" xr:uid="{6144AD4C-BB20-4313-B50C-D6ABEC436769}"/>
    <cellStyle name="Normal 2 2 2 3 2 2 3 2" xfId="1161" xr:uid="{03FD0A1A-FF4C-4F25-ADB8-0BD4438AABD2}"/>
    <cellStyle name="Normal 2 2 2 3 2 2 3 2 2" xfId="2505" xr:uid="{070FA6D6-CBC8-4482-A61C-6AB6BD4DB3EA}"/>
    <cellStyle name="Normal 2 2 2 3 2 2 3 3" xfId="1833" xr:uid="{1E6496AB-2EBB-4E7E-A769-3086D0DAD976}"/>
    <cellStyle name="Normal 2 2 2 3 2 2 4" xfId="825" xr:uid="{813A547C-8F5F-4F44-AD14-BDBD495EBDF2}"/>
    <cellStyle name="Normal 2 2 2 3 2 2 4 2" xfId="2169" xr:uid="{283E7612-DB2E-492C-852A-85A5DAC80D8C}"/>
    <cellStyle name="Normal 2 2 2 3 2 2 5" xfId="1497" xr:uid="{D0F69ADA-5A9B-412D-AFC5-0794E9E75FF0}"/>
    <cellStyle name="Normal 2 2 2 3 2 3" xfId="238" xr:uid="{BCC4CD4E-6F08-4764-9113-5C924FF5CBF6}"/>
    <cellStyle name="Normal 2 2 2 3 2 3 2" xfId="574" xr:uid="{2F132353-6954-49DB-8C5D-F10ED30CB2F0}"/>
    <cellStyle name="Normal 2 2 2 3 2 3 2 2" xfId="1246" xr:uid="{BD6B274D-3AE0-4990-8DC8-CB88E96622EF}"/>
    <cellStyle name="Normal 2 2 2 3 2 3 2 2 2" xfId="2590" xr:uid="{BBCFC2F1-B799-4285-AAD7-3C24E1F5F0E4}"/>
    <cellStyle name="Normal 2 2 2 3 2 3 2 3" xfId="1918" xr:uid="{062E9B93-0D17-4757-BC90-A450EEEACDE5}"/>
    <cellStyle name="Normal 2 2 2 3 2 3 3" xfId="910" xr:uid="{CB6D5DE3-DAC7-49E6-AF1F-5EB33F86A888}"/>
    <cellStyle name="Normal 2 2 2 3 2 3 3 2" xfId="2254" xr:uid="{355F2F4A-F018-41EC-921B-3AE2274843CE}"/>
    <cellStyle name="Normal 2 2 2 3 2 3 4" xfId="1582" xr:uid="{0CFC8EBC-5BC7-44F4-B36E-4150A0B57546}"/>
    <cellStyle name="Normal 2 2 2 3 2 4" xfId="406" xr:uid="{0673CFC5-EE93-46D6-8B97-F619B76DBB25}"/>
    <cellStyle name="Normal 2 2 2 3 2 4 2" xfId="1078" xr:uid="{BC8B5F00-F3EA-4FBF-8C85-D67FE9313B38}"/>
    <cellStyle name="Normal 2 2 2 3 2 4 2 2" xfId="2422" xr:uid="{3C1B4585-2E64-4096-AC14-D09BE3E7D11D}"/>
    <cellStyle name="Normal 2 2 2 3 2 4 3" xfId="1750" xr:uid="{D48774A4-C4B6-4D23-8D97-B803C49F3C6A}"/>
    <cellStyle name="Normal 2 2 2 3 2 5" xfId="742" xr:uid="{B443D0D9-9AD7-4A9A-8627-028191FD5EBE}"/>
    <cellStyle name="Normal 2 2 2 3 2 5 2" xfId="2086" xr:uid="{908CD552-E20D-4436-BE35-994208FF9E85}"/>
    <cellStyle name="Normal 2 2 2 3 2 6" xfId="1414" xr:uid="{2382022E-FC9A-4E8F-9616-A8A229AC42B9}"/>
    <cellStyle name="Normal 2 2 2 3 3" xfId="113" xr:uid="{0B41A887-2558-406C-B41F-5BE450018F0B}"/>
    <cellStyle name="Normal 2 2 2 3 3 2" xfId="281" xr:uid="{A3610B1A-9236-452D-A8C3-26FF85F69BE2}"/>
    <cellStyle name="Normal 2 2 2 3 3 2 2" xfId="617" xr:uid="{D9B754FC-4161-46B2-9945-1856AD9D500E}"/>
    <cellStyle name="Normal 2 2 2 3 3 2 2 2" xfId="1289" xr:uid="{0D0060B9-7C43-4EC3-B31A-CB659F8F6FF6}"/>
    <cellStyle name="Normal 2 2 2 3 3 2 2 2 2" xfId="2633" xr:uid="{0A8807FB-26C7-458F-93EA-D6D9B3544B33}"/>
    <cellStyle name="Normal 2 2 2 3 3 2 2 3" xfId="1961" xr:uid="{3EAF8E29-C8B4-4E9F-A253-E7CBD4DEFDE3}"/>
    <cellStyle name="Normal 2 2 2 3 3 2 3" xfId="953" xr:uid="{9EFD6F87-C1F2-4E81-9230-925C23DC2E32}"/>
    <cellStyle name="Normal 2 2 2 3 3 2 3 2" xfId="2297" xr:uid="{CE5D68A9-C9FB-4719-8994-5CC5A5ACA820}"/>
    <cellStyle name="Normal 2 2 2 3 3 2 4" xfId="1625" xr:uid="{6EDB7DF6-D7DC-4094-A14B-8219759379F0}"/>
    <cellStyle name="Normal 2 2 2 3 3 3" xfId="449" xr:uid="{FF1C74AB-8C15-492A-89A4-2063F1372565}"/>
    <cellStyle name="Normal 2 2 2 3 3 3 2" xfId="1121" xr:uid="{4E3D78D4-C404-4968-95A5-27B98941BB55}"/>
    <cellStyle name="Normal 2 2 2 3 3 3 2 2" xfId="2465" xr:uid="{4DA8D754-9C5D-45F0-8CC2-9B24169741F5}"/>
    <cellStyle name="Normal 2 2 2 3 3 3 3" xfId="1793" xr:uid="{A007A1BE-F44F-48C8-93B3-B1B707744C64}"/>
    <cellStyle name="Normal 2 2 2 3 3 4" xfId="785" xr:uid="{1C35AB7C-8191-476A-AECB-20589C2DF35F}"/>
    <cellStyle name="Normal 2 2 2 3 3 4 2" xfId="2129" xr:uid="{E506979B-C4BD-4BE5-8FB6-27FDFA270BAD}"/>
    <cellStyle name="Normal 2 2 2 3 3 5" xfId="1457" xr:uid="{85DD98D1-A503-44C7-B08E-686DEE69A3F0}"/>
    <cellStyle name="Normal 2 2 2 3 4" xfId="198" xr:uid="{053D657E-6B52-44D8-892E-BEA8CBD2AC0A}"/>
    <cellStyle name="Normal 2 2 2 3 4 2" xfId="534" xr:uid="{C18E5FE3-324F-466A-BF06-8C500F0EBBEC}"/>
    <cellStyle name="Normal 2 2 2 3 4 2 2" xfId="1206" xr:uid="{09D6185A-49AE-46E6-BC77-71E601C40687}"/>
    <cellStyle name="Normal 2 2 2 3 4 2 2 2" xfId="2550" xr:uid="{E8A6AE5C-8010-4C7D-86F4-D3DCF42D5465}"/>
    <cellStyle name="Normal 2 2 2 3 4 2 3" xfId="1878" xr:uid="{E35F1E6D-69D2-405B-B54C-36AB8885822B}"/>
    <cellStyle name="Normal 2 2 2 3 4 3" xfId="870" xr:uid="{BE1B1944-0D9B-4998-BD8E-57A42BAEA88F}"/>
    <cellStyle name="Normal 2 2 2 3 4 3 2" xfId="2214" xr:uid="{73A37371-5323-4FA6-B94E-B2258B0C3F27}"/>
    <cellStyle name="Normal 2 2 2 3 4 4" xfId="1542" xr:uid="{BEE77480-D1BF-49DF-A649-A7CEF181A486}"/>
    <cellStyle name="Normal 2 2 2 3 5" xfId="366" xr:uid="{B148C805-3ADC-48D7-BA1A-394E727206B3}"/>
    <cellStyle name="Normal 2 2 2 3 5 2" xfId="1038" xr:uid="{719FD9FF-BF02-4348-8602-1C4855D3B027}"/>
    <cellStyle name="Normal 2 2 2 3 5 2 2" xfId="2382" xr:uid="{BF0CC51F-AE82-40FA-85ED-552DFF9A7AF2}"/>
    <cellStyle name="Normal 2 2 2 3 5 3" xfId="1710" xr:uid="{046ADB34-1A0E-45B2-8C13-37AD5403AE27}"/>
    <cellStyle name="Normal 2 2 2 3 6" xfId="702" xr:uid="{59DDD3D6-A525-40CF-AC84-9D7745E0BF73}"/>
    <cellStyle name="Normal 2 2 2 3 6 2" xfId="2046" xr:uid="{CEC2103B-5DFD-4A6F-889F-B92ADE5BF37E}"/>
    <cellStyle name="Normal 2 2 2 3 7" xfId="1374" xr:uid="{72B81E6D-5A5A-4687-B98D-6EA2359DF72B}"/>
    <cellStyle name="Normal 2 2 2 4" xfId="50" xr:uid="{F6E6C3D8-0C0F-4565-817B-740020093F1C}"/>
    <cellStyle name="Normal 2 2 2 4 2" xfId="133" xr:uid="{966169C1-2438-4ED6-8465-CD8E583BE3DB}"/>
    <cellStyle name="Normal 2 2 2 4 2 2" xfId="301" xr:uid="{443B84BB-C298-40FD-BCA7-2D8B2A7F9A83}"/>
    <cellStyle name="Normal 2 2 2 4 2 2 2" xfId="637" xr:uid="{755DC1B0-FB97-489D-B9E6-49F7D51F44A0}"/>
    <cellStyle name="Normal 2 2 2 4 2 2 2 2" xfId="1309" xr:uid="{7CEF5310-7E86-4B70-B282-6E8848DCA04E}"/>
    <cellStyle name="Normal 2 2 2 4 2 2 2 2 2" xfId="2653" xr:uid="{82EF75C6-A75A-4033-80D6-C77703603108}"/>
    <cellStyle name="Normal 2 2 2 4 2 2 2 3" xfId="1981" xr:uid="{8C534EBC-2CC7-4EE9-AA22-23D85C042DE2}"/>
    <cellStyle name="Normal 2 2 2 4 2 2 3" xfId="973" xr:uid="{B9D1886F-25FB-447F-818B-76BCC20C3B99}"/>
    <cellStyle name="Normal 2 2 2 4 2 2 3 2" xfId="2317" xr:uid="{B5FE24E0-FBDE-4747-BC7D-3272FAA70855}"/>
    <cellStyle name="Normal 2 2 2 4 2 2 4" xfId="1645" xr:uid="{9EB0AD86-D44B-48C1-A147-35570035B0FB}"/>
    <cellStyle name="Normal 2 2 2 4 2 3" xfId="469" xr:uid="{1A2D1A92-7D35-4210-AF65-3EE89C2848B0}"/>
    <cellStyle name="Normal 2 2 2 4 2 3 2" xfId="1141" xr:uid="{F3A77D97-8EBB-4D1B-995B-E83DAB507CCF}"/>
    <cellStyle name="Normal 2 2 2 4 2 3 2 2" xfId="2485" xr:uid="{8FF4DF58-4DE3-4C5E-8662-D19354C06B4F}"/>
    <cellStyle name="Normal 2 2 2 4 2 3 3" xfId="1813" xr:uid="{730AC980-2490-48C4-9058-25012E9F6570}"/>
    <cellStyle name="Normal 2 2 2 4 2 4" xfId="805" xr:uid="{ECC75883-D1C8-4805-AFFE-4D2252C368BA}"/>
    <cellStyle name="Normal 2 2 2 4 2 4 2" xfId="2149" xr:uid="{1F3A5C64-3C99-4000-968E-D50AB59D878A}"/>
    <cellStyle name="Normal 2 2 2 4 2 5" xfId="1477" xr:uid="{FCE23849-5892-4BF9-AA1C-F0E13129BC96}"/>
    <cellStyle name="Normal 2 2 2 4 3" xfId="218" xr:uid="{390B1B48-873C-4F12-9940-C405E0877C9B}"/>
    <cellStyle name="Normal 2 2 2 4 3 2" xfId="554" xr:uid="{A204848A-563D-43B8-BF4F-4EE28A2E0D27}"/>
    <cellStyle name="Normal 2 2 2 4 3 2 2" xfId="1226" xr:uid="{3CAC5F55-6374-4F61-836D-67AFD64881E6}"/>
    <cellStyle name="Normal 2 2 2 4 3 2 2 2" xfId="2570" xr:uid="{90AA0E40-68F6-4454-8AA6-8031B0545A6D}"/>
    <cellStyle name="Normal 2 2 2 4 3 2 3" xfId="1898" xr:uid="{73E1399D-31CE-408B-BEB9-AE6B170E5F9B}"/>
    <cellStyle name="Normal 2 2 2 4 3 3" xfId="890" xr:uid="{DF4D4260-C77E-41A9-879D-A305262F51F1}"/>
    <cellStyle name="Normal 2 2 2 4 3 3 2" xfId="2234" xr:uid="{4D87DD33-ACFA-44A1-8F0A-A34CFEA6E36F}"/>
    <cellStyle name="Normal 2 2 2 4 3 4" xfId="1562" xr:uid="{71A5DFDC-5FBF-433E-BE1E-9DE47925B78A}"/>
    <cellStyle name="Normal 2 2 2 4 4" xfId="386" xr:uid="{6EDDDF9F-43C4-4E9B-AF0B-AFF20E8DB066}"/>
    <cellStyle name="Normal 2 2 2 4 4 2" xfId="1058" xr:uid="{CE13AB68-222A-440D-A884-ED033FF6D1D0}"/>
    <cellStyle name="Normal 2 2 2 4 4 2 2" xfId="2402" xr:uid="{C5A980AB-65F2-4073-8811-04FCB0B97AED}"/>
    <cellStyle name="Normal 2 2 2 4 4 3" xfId="1730" xr:uid="{F795F0D5-7BDA-4759-A592-BD85069743F0}"/>
    <cellStyle name="Normal 2 2 2 4 5" xfId="722" xr:uid="{7C653711-F82A-4F50-AB18-B76A1C15298B}"/>
    <cellStyle name="Normal 2 2 2 4 5 2" xfId="2066" xr:uid="{7318FF5B-6247-48D1-87CE-A8C061692EC5}"/>
    <cellStyle name="Normal 2 2 2 4 6" xfId="1394" xr:uid="{DF9B395C-23BE-4853-ADAE-688FA2D9C29B}"/>
    <cellStyle name="Normal 2 2 2 5" xfId="93" xr:uid="{D90E557A-24F9-4C1F-B7BB-BB70819581EF}"/>
    <cellStyle name="Normal 2 2 2 5 2" xfId="261" xr:uid="{F2E9615E-4C69-4151-B115-44923E7AAA3C}"/>
    <cellStyle name="Normal 2 2 2 5 2 2" xfId="597" xr:uid="{C0FC1505-3610-4CD8-A125-5A12B2D46F80}"/>
    <cellStyle name="Normal 2 2 2 5 2 2 2" xfId="1269" xr:uid="{A9C8BF7D-D9D7-4322-A1F5-5765DCD466AC}"/>
    <cellStyle name="Normal 2 2 2 5 2 2 2 2" xfId="2613" xr:uid="{867A1621-BDD3-4E4E-ADDB-3A571EE454A0}"/>
    <cellStyle name="Normal 2 2 2 5 2 2 3" xfId="1941" xr:uid="{51441B22-92CF-4939-A49A-7C4FE88F564E}"/>
    <cellStyle name="Normal 2 2 2 5 2 3" xfId="933" xr:uid="{9908B321-EBC3-4FD1-AC23-B6B7676E5440}"/>
    <cellStyle name="Normal 2 2 2 5 2 3 2" xfId="2277" xr:uid="{34B19442-C7DB-4575-82C0-7E3344204D28}"/>
    <cellStyle name="Normal 2 2 2 5 2 4" xfId="1605" xr:uid="{9DD681F6-E262-4BA1-B91F-62CD89D2E411}"/>
    <cellStyle name="Normal 2 2 2 5 3" xfId="429" xr:uid="{D847BF86-07CD-4E15-A81E-1894AD58297E}"/>
    <cellStyle name="Normal 2 2 2 5 3 2" xfId="1101" xr:uid="{B403A6BD-6525-47C4-A8B3-D797DF4237DF}"/>
    <cellStyle name="Normal 2 2 2 5 3 2 2" xfId="2445" xr:uid="{3659CE0A-8EF7-4DF8-AFD0-9F7CACDA003E}"/>
    <cellStyle name="Normal 2 2 2 5 3 3" xfId="1773" xr:uid="{FD6C551B-0F09-4DFD-8F3A-FCEB2B19EC50}"/>
    <cellStyle name="Normal 2 2 2 5 4" xfId="765" xr:uid="{86823304-F971-47C4-883E-1660694AE59E}"/>
    <cellStyle name="Normal 2 2 2 5 4 2" xfId="2109" xr:uid="{DAE0173F-388A-40E8-A974-3795D9D4A4F8}"/>
    <cellStyle name="Normal 2 2 2 5 5" xfId="1437" xr:uid="{26C4A729-D359-4BDC-A8C9-CA307CEAA89D}"/>
    <cellStyle name="Normal 2 2 2 6" xfId="178" xr:uid="{99F18FD1-25FD-4DC3-BB1D-43E1062784D6}"/>
    <cellStyle name="Normal 2 2 2 6 2" xfId="514" xr:uid="{225F9F1B-5DE5-4314-8340-89E622D70203}"/>
    <cellStyle name="Normal 2 2 2 6 2 2" xfId="1186" xr:uid="{FBED63E8-3A4B-4230-B67C-BA63EAF73AB4}"/>
    <cellStyle name="Normal 2 2 2 6 2 2 2" xfId="2530" xr:uid="{075B39AD-2994-4AE3-AB0C-5DEE1297A824}"/>
    <cellStyle name="Normal 2 2 2 6 2 3" xfId="1858" xr:uid="{84851B16-4B2E-47AE-8219-284FB2B80C73}"/>
    <cellStyle name="Normal 2 2 2 6 3" xfId="850" xr:uid="{63D9289A-AE2F-4DCB-8877-C3B36B46CF19}"/>
    <cellStyle name="Normal 2 2 2 6 3 2" xfId="2194" xr:uid="{FDD3EB62-E653-493D-8CAA-B52D3CE952E8}"/>
    <cellStyle name="Normal 2 2 2 6 4" xfId="1522" xr:uid="{195B66A9-C79F-4BD8-9015-250061A0512D}"/>
    <cellStyle name="Normal 2 2 2 7" xfId="346" xr:uid="{571EA71A-568B-4A83-8B87-14A7967FA3A4}"/>
    <cellStyle name="Normal 2 2 2 7 2" xfId="1018" xr:uid="{26B7B729-8CF7-4352-B301-C5620B21FF73}"/>
    <cellStyle name="Normal 2 2 2 7 2 2" xfId="2362" xr:uid="{7FEB66D0-1480-438B-8BD5-E3A9621A337C}"/>
    <cellStyle name="Normal 2 2 2 7 3" xfId="1690" xr:uid="{D08E9305-9EEE-4B5C-B830-F3C87D25A118}"/>
    <cellStyle name="Normal 2 2 2 8" xfId="682" xr:uid="{3306D9D7-2163-433C-8DB3-67355A741826}"/>
    <cellStyle name="Normal 2 2 2 8 2" xfId="2026" xr:uid="{AE3F3FAD-D693-4B37-ACF6-6C961E994C0A}"/>
    <cellStyle name="Normal 2 2 2 9" xfId="1354" xr:uid="{EED5C9B2-FFA0-4177-9813-C94887365440}"/>
    <cellStyle name="Normal 2 2 3" xfId="13" xr:uid="{000E941D-F0BE-4792-A9E5-D1AA6F2B8EB1}"/>
    <cellStyle name="Normal 2 2 3 2" xfId="34" xr:uid="{BB463219-0F9F-4A6C-B152-C325EDBA7CD1}"/>
    <cellStyle name="Normal 2 2 3 2 2" xfId="74" xr:uid="{C1116089-9C28-4E97-A361-ED1270A2AD1F}"/>
    <cellStyle name="Normal 2 2 3 2 2 2" xfId="157" xr:uid="{40BDB1FD-FD13-43DB-AAB5-CE46F4759ECE}"/>
    <cellStyle name="Normal 2 2 3 2 2 2 2" xfId="325" xr:uid="{A8A9A7ED-6890-4424-B074-7ABF63E28DBE}"/>
    <cellStyle name="Normal 2 2 3 2 2 2 2 2" xfId="661" xr:uid="{E5BB8666-46EE-4A73-BB84-0AE0BBF6A943}"/>
    <cellStyle name="Normal 2 2 3 2 2 2 2 2 2" xfId="1333" xr:uid="{A0ED5382-2CB3-46EA-89F6-9492DBA5F622}"/>
    <cellStyle name="Normal 2 2 3 2 2 2 2 2 2 2" xfId="2677" xr:uid="{FDD57FC0-CA1F-4450-A2C1-7BDB426D46DB}"/>
    <cellStyle name="Normal 2 2 3 2 2 2 2 2 3" xfId="2005" xr:uid="{C0CA3E97-559C-47EC-A9D8-D422A089928C}"/>
    <cellStyle name="Normal 2 2 3 2 2 2 2 3" xfId="997" xr:uid="{AA4CE779-CAD1-4536-A25E-618B494AD705}"/>
    <cellStyle name="Normal 2 2 3 2 2 2 2 3 2" xfId="2341" xr:uid="{388A8EF9-8AF7-4DDD-858A-8BC5B6C50540}"/>
    <cellStyle name="Normal 2 2 3 2 2 2 2 4" xfId="1669" xr:uid="{5E8DF2E5-C21E-4E96-8A65-E8A1BEF1D012}"/>
    <cellStyle name="Normal 2 2 3 2 2 2 3" xfId="493" xr:uid="{1A8BA509-81A3-4C34-93D2-D51D3CB25850}"/>
    <cellStyle name="Normal 2 2 3 2 2 2 3 2" xfId="1165" xr:uid="{55F51E73-1D0C-43F7-933B-F2303CD3E28B}"/>
    <cellStyle name="Normal 2 2 3 2 2 2 3 2 2" xfId="2509" xr:uid="{B6AF61A8-D5AA-4B96-B801-A0E113E10BA4}"/>
    <cellStyle name="Normal 2 2 3 2 2 2 3 3" xfId="1837" xr:uid="{0A9F6F2D-6626-4D04-9C2B-3B69DB0EFC49}"/>
    <cellStyle name="Normal 2 2 3 2 2 2 4" xfId="829" xr:uid="{ED6F73BC-E52E-4B7E-BEAD-52771ED019B9}"/>
    <cellStyle name="Normal 2 2 3 2 2 2 4 2" xfId="2173" xr:uid="{81780F7F-433B-40EF-A13E-FCB4371F6752}"/>
    <cellStyle name="Normal 2 2 3 2 2 2 5" xfId="1501" xr:uid="{638907F5-8E8F-4BA6-9704-7F6A41C25A10}"/>
    <cellStyle name="Normal 2 2 3 2 2 3" xfId="242" xr:uid="{C3446336-7CA7-45A0-B34A-61FF3DBC4EED}"/>
    <cellStyle name="Normal 2 2 3 2 2 3 2" xfId="578" xr:uid="{E73FAAFC-7AE8-41B0-839F-AC574761B79B}"/>
    <cellStyle name="Normal 2 2 3 2 2 3 2 2" xfId="1250" xr:uid="{641F3A09-F2C9-419A-A409-0BA3378B4ED2}"/>
    <cellStyle name="Normal 2 2 3 2 2 3 2 2 2" xfId="2594" xr:uid="{62D17A2A-76D8-4531-B39A-3A60E7078C65}"/>
    <cellStyle name="Normal 2 2 3 2 2 3 2 3" xfId="1922" xr:uid="{5F1916B8-6098-48F3-B6F5-10AA62FDE4B3}"/>
    <cellStyle name="Normal 2 2 3 2 2 3 3" xfId="914" xr:uid="{290C0147-3438-47F9-B6F6-DBCC1A432238}"/>
    <cellStyle name="Normal 2 2 3 2 2 3 3 2" xfId="2258" xr:uid="{1C1ED22B-82C6-4108-8435-CA9CA190990D}"/>
    <cellStyle name="Normal 2 2 3 2 2 3 4" xfId="1586" xr:uid="{3AA3774B-20F2-4CFD-A415-1A0D57D62702}"/>
    <cellStyle name="Normal 2 2 3 2 2 4" xfId="410" xr:uid="{12861DFE-A7D7-4483-B9AC-2EA124A7B818}"/>
    <cellStyle name="Normal 2 2 3 2 2 4 2" xfId="1082" xr:uid="{2DAEB539-B4AB-4D2F-8D71-4065B01C1789}"/>
    <cellStyle name="Normal 2 2 3 2 2 4 2 2" xfId="2426" xr:uid="{406354FD-A04B-48A7-81CD-A405ADB807E3}"/>
    <cellStyle name="Normal 2 2 3 2 2 4 3" xfId="1754" xr:uid="{463AE00F-D9EF-489F-A8A3-5A5390965BF5}"/>
    <cellStyle name="Normal 2 2 3 2 2 5" xfId="746" xr:uid="{FE14095F-1D62-497C-95FE-C5C6061B8E47}"/>
    <cellStyle name="Normal 2 2 3 2 2 5 2" xfId="2090" xr:uid="{A0AAABF0-5FA0-4F43-9C8B-8C13A8DBFB11}"/>
    <cellStyle name="Normal 2 2 3 2 2 6" xfId="1418" xr:uid="{43DA9DCE-38B9-453A-88AE-05FD7EE61B13}"/>
    <cellStyle name="Normal 2 2 3 2 3" xfId="117" xr:uid="{9919DCEF-EFBE-4E3F-B888-7617ED5FBAFD}"/>
    <cellStyle name="Normal 2 2 3 2 3 2" xfId="285" xr:uid="{D6CD00D7-4F50-4595-80F8-DDE45F171721}"/>
    <cellStyle name="Normal 2 2 3 2 3 2 2" xfId="621" xr:uid="{F7DEC239-7D61-4C6E-A2DD-5E127288CB00}"/>
    <cellStyle name="Normal 2 2 3 2 3 2 2 2" xfId="1293" xr:uid="{7371B0AF-FE17-47B7-A13D-5C5D3CD6BF78}"/>
    <cellStyle name="Normal 2 2 3 2 3 2 2 2 2" xfId="2637" xr:uid="{F293AA4F-0C18-48FF-8493-27B4D0B8F82E}"/>
    <cellStyle name="Normal 2 2 3 2 3 2 2 3" xfId="1965" xr:uid="{28CDD797-3908-415B-841A-F78E9D1EAE5A}"/>
    <cellStyle name="Normal 2 2 3 2 3 2 3" xfId="957" xr:uid="{A951E682-B8F4-4B37-974E-70F3EB81C9AB}"/>
    <cellStyle name="Normal 2 2 3 2 3 2 3 2" xfId="2301" xr:uid="{48F27217-B6F1-417E-BB8E-025C9DD3C3D0}"/>
    <cellStyle name="Normal 2 2 3 2 3 2 4" xfId="1629" xr:uid="{7CCB9937-8FD5-49C6-8353-50C765FC6D25}"/>
    <cellStyle name="Normal 2 2 3 2 3 3" xfId="453" xr:uid="{55829091-3731-41C5-A7BB-62BEA2A645EA}"/>
    <cellStyle name="Normal 2 2 3 2 3 3 2" xfId="1125" xr:uid="{E86CAEA8-1A2B-4C1A-9A32-8BBB4E1E1967}"/>
    <cellStyle name="Normal 2 2 3 2 3 3 2 2" xfId="2469" xr:uid="{644F6888-DDE8-40F0-91B5-9A7DE2CF5A7A}"/>
    <cellStyle name="Normal 2 2 3 2 3 3 3" xfId="1797" xr:uid="{B2014A75-1B4A-4FC1-BE02-FD32AAB97EED}"/>
    <cellStyle name="Normal 2 2 3 2 3 4" xfId="789" xr:uid="{EA16ED25-66DE-4E57-A7C1-9FB05BEC5C0E}"/>
    <cellStyle name="Normal 2 2 3 2 3 4 2" xfId="2133" xr:uid="{9BF335F7-2900-4000-9C25-5182AE56D42A}"/>
    <cellStyle name="Normal 2 2 3 2 3 5" xfId="1461" xr:uid="{912DEB36-D28C-4060-AAA0-EA90021955F7}"/>
    <cellStyle name="Normal 2 2 3 2 4" xfId="202" xr:uid="{0070BCF9-6F8E-450B-B84F-FB776E9BC04B}"/>
    <cellStyle name="Normal 2 2 3 2 4 2" xfId="538" xr:uid="{E13D36FA-F4A8-4997-BB9C-918ECE88FA01}"/>
    <cellStyle name="Normal 2 2 3 2 4 2 2" xfId="1210" xr:uid="{0CFBE7FF-ACC7-4317-A16B-308539991EB9}"/>
    <cellStyle name="Normal 2 2 3 2 4 2 2 2" xfId="2554" xr:uid="{0A2D1F52-6737-4CCB-B010-7E2A03CC4A26}"/>
    <cellStyle name="Normal 2 2 3 2 4 2 3" xfId="1882" xr:uid="{3EA40869-E1A8-4FA4-A6ED-0D56655348BE}"/>
    <cellStyle name="Normal 2 2 3 2 4 3" xfId="874" xr:uid="{2D6B7111-D5F0-4765-B4C0-431E537C3795}"/>
    <cellStyle name="Normal 2 2 3 2 4 3 2" xfId="2218" xr:uid="{B006B24A-0178-48F5-96CB-4B954E634F2C}"/>
    <cellStyle name="Normal 2 2 3 2 4 4" xfId="1546" xr:uid="{816668D5-FB87-4BCD-ADCF-F45BB6E5F649}"/>
    <cellStyle name="Normal 2 2 3 2 5" xfId="370" xr:uid="{24AB1515-8637-4EA8-B1C6-16B7469446D6}"/>
    <cellStyle name="Normal 2 2 3 2 5 2" xfId="1042" xr:uid="{93A63805-EEC1-4D48-950A-28584FCB0023}"/>
    <cellStyle name="Normal 2 2 3 2 5 2 2" xfId="2386" xr:uid="{D3578259-FF96-4260-A66D-3D45290466EE}"/>
    <cellStyle name="Normal 2 2 3 2 5 3" xfId="1714" xr:uid="{B79830A5-2CE7-432E-AC6C-F5BF5596A8EE}"/>
    <cellStyle name="Normal 2 2 3 2 6" xfId="706" xr:uid="{CEBBC29E-3A6F-4706-A7BD-F664995189C6}"/>
    <cellStyle name="Normal 2 2 3 2 6 2" xfId="2050" xr:uid="{3AB1EB6B-65A6-494C-AA8F-5C1599B6EBAD}"/>
    <cellStyle name="Normal 2 2 3 2 7" xfId="1378" xr:uid="{BB75AC15-2BF6-4535-8937-E82E6F8942AC}"/>
    <cellStyle name="Normal 2 2 3 3" xfId="54" xr:uid="{A0CC9B00-6BB6-4B01-A101-CA2430B854F0}"/>
    <cellStyle name="Normal 2 2 3 3 2" xfId="137" xr:uid="{9F6B2044-4ED9-4E90-A40C-9229F4538AA3}"/>
    <cellStyle name="Normal 2 2 3 3 2 2" xfId="305" xr:uid="{C07EE38F-BE80-4C3D-9CDE-F56649C0635B}"/>
    <cellStyle name="Normal 2 2 3 3 2 2 2" xfId="641" xr:uid="{DD09E20D-D85A-4C81-963E-D2A2F2DA7B49}"/>
    <cellStyle name="Normal 2 2 3 3 2 2 2 2" xfId="1313" xr:uid="{8AE98657-F4C1-400E-B3EB-5B3DBBF53FC7}"/>
    <cellStyle name="Normal 2 2 3 3 2 2 2 2 2" xfId="2657" xr:uid="{529F1AF4-0AF1-4ABD-A014-19DEE716B7F2}"/>
    <cellStyle name="Normal 2 2 3 3 2 2 2 3" xfId="1985" xr:uid="{32904AB0-4800-484D-9D25-248177C06EA2}"/>
    <cellStyle name="Normal 2 2 3 3 2 2 3" xfId="977" xr:uid="{476B5E84-565F-41CB-9463-5AF24ABE7F27}"/>
    <cellStyle name="Normal 2 2 3 3 2 2 3 2" xfId="2321" xr:uid="{A517BE03-F4C9-4123-A4A1-2C57E812D373}"/>
    <cellStyle name="Normal 2 2 3 3 2 2 4" xfId="1649" xr:uid="{F0672044-4E19-4E6C-AFED-C190111B1446}"/>
    <cellStyle name="Normal 2 2 3 3 2 3" xfId="473" xr:uid="{58C6C499-0722-4195-8DCB-6F8A53EC1600}"/>
    <cellStyle name="Normal 2 2 3 3 2 3 2" xfId="1145" xr:uid="{B075D4E6-79B7-45CC-A78D-B0D557D2352F}"/>
    <cellStyle name="Normal 2 2 3 3 2 3 2 2" xfId="2489" xr:uid="{1DE79917-C471-40D8-A343-0DEECD70FD1D}"/>
    <cellStyle name="Normal 2 2 3 3 2 3 3" xfId="1817" xr:uid="{F3A7A41D-9C32-49BB-A706-568C00D5AAF7}"/>
    <cellStyle name="Normal 2 2 3 3 2 4" xfId="809" xr:uid="{9C067018-1A3B-493D-A7CE-CD715EFC5ED9}"/>
    <cellStyle name="Normal 2 2 3 3 2 4 2" xfId="2153" xr:uid="{1C1D0068-8916-44DF-A2A0-16A585425B0F}"/>
    <cellStyle name="Normal 2 2 3 3 2 5" xfId="1481" xr:uid="{1749BB81-A5EE-427F-BA5C-814469378037}"/>
    <cellStyle name="Normal 2 2 3 3 3" xfId="222" xr:uid="{4FBBABD4-4ED8-42BB-9198-8210E5C2ED43}"/>
    <cellStyle name="Normal 2 2 3 3 3 2" xfId="558" xr:uid="{7B49D1FE-41B5-4C18-8D48-8F136F29462A}"/>
    <cellStyle name="Normal 2 2 3 3 3 2 2" xfId="1230" xr:uid="{59AC6E77-5EE8-4205-BCC1-B6512B2170A9}"/>
    <cellStyle name="Normal 2 2 3 3 3 2 2 2" xfId="2574" xr:uid="{EA6C807B-8179-4E23-96DF-1FA3959D800A}"/>
    <cellStyle name="Normal 2 2 3 3 3 2 3" xfId="1902" xr:uid="{CDE7AA9F-AB9A-49C7-A0D0-BCAE04EE2A12}"/>
    <cellStyle name="Normal 2 2 3 3 3 3" xfId="894" xr:uid="{4FFB70CA-AACB-4546-AEE1-D83D6C8CDFCE}"/>
    <cellStyle name="Normal 2 2 3 3 3 3 2" xfId="2238" xr:uid="{2FA0167D-46AE-44A8-AFC3-66610FBD6509}"/>
    <cellStyle name="Normal 2 2 3 3 3 4" xfId="1566" xr:uid="{0A67C17E-A24D-472B-84BA-3FCF1F92AE27}"/>
    <cellStyle name="Normal 2 2 3 3 4" xfId="390" xr:uid="{80A27CD6-CD7F-4AA2-8C16-E2B6A8CE8125}"/>
    <cellStyle name="Normal 2 2 3 3 4 2" xfId="1062" xr:uid="{B6F51A41-B98A-4AD4-B006-51C7A42BEDD7}"/>
    <cellStyle name="Normal 2 2 3 3 4 2 2" xfId="2406" xr:uid="{B6CCFACE-87AF-4097-B3AF-23C327BADB62}"/>
    <cellStyle name="Normal 2 2 3 3 4 3" xfId="1734" xr:uid="{822210BD-EDB5-4618-B8FF-5865E28B84D0}"/>
    <cellStyle name="Normal 2 2 3 3 5" xfId="726" xr:uid="{864C0247-6C0E-4342-AEDD-E123E8033D42}"/>
    <cellStyle name="Normal 2 2 3 3 5 2" xfId="2070" xr:uid="{523C4676-4A86-43B6-AC8A-CE62FA3C7B43}"/>
    <cellStyle name="Normal 2 2 3 3 6" xfId="1398" xr:uid="{D2310665-A9D2-4527-AD79-7D254D8729B1}"/>
    <cellStyle name="Normal 2 2 3 4" xfId="97" xr:uid="{ECE63B05-F750-4C3B-BF78-5D61D4DAD2A9}"/>
    <cellStyle name="Normal 2 2 3 4 2" xfId="265" xr:uid="{618C6D58-2FB4-4245-9A34-1DA4A1807F04}"/>
    <cellStyle name="Normal 2 2 3 4 2 2" xfId="601" xr:uid="{948CDF57-ADFB-4C43-9561-04E585C66381}"/>
    <cellStyle name="Normal 2 2 3 4 2 2 2" xfId="1273" xr:uid="{F9B31CF6-12C9-4045-BDE2-76CFEF058ABF}"/>
    <cellStyle name="Normal 2 2 3 4 2 2 2 2" xfId="2617" xr:uid="{C2D1F770-534B-41C2-AAC5-9429492823F1}"/>
    <cellStyle name="Normal 2 2 3 4 2 2 3" xfId="1945" xr:uid="{6F24767C-4B32-4A75-8ED0-8AE904053ED8}"/>
    <cellStyle name="Normal 2 2 3 4 2 3" xfId="937" xr:uid="{2386E70A-13D1-431D-BD5F-B81FBBD1DE7B}"/>
    <cellStyle name="Normal 2 2 3 4 2 3 2" xfId="2281" xr:uid="{7CCAB910-DBCD-4C4A-B3D0-EAC8DCEF40C5}"/>
    <cellStyle name="Normal 2 2 3 4 2 4" xfId="1609" xr:uid="{1A9BD339-2762-4840-8012-BF57EE65C2C8}"/>
    <cellStyle name="Normal 2 2 3 4 3" xfId="433" xr:uid="{8A5E1E7D-F4A0-4DE0-BD23-8C65827D2090}"/>
    <cellStyle name="Normal 2 2 3 4 3 2" xfId="1105" xr:uid="{9D33F1DC-9D21-4DC0-B503-4A15304D3CF9}"/>
    <cellStyle name="Normal 2 2 3 4 3 2 2" xfId="2449" xr:uid="{DBDE4978-68FD-4617-924C-0530EB6ED895}"/>
    <cellStyle name="Normal 2 2 3 4 3 3" xfId="1777" xr:uid="{FA77F2D2-4742-4D59-A444-BB820A186F4D}"/>
    <cellStyle name="Normal 2 2 3 4 4" xfId="769" xr:uid="{6F7100AF-815A-4136-9417-1623440575B5}"/>
    <cellStyle name="Normal 2 2 3 4 4 2" xfId="2113" xr:uid="{D3C949A3-346F-41EA-A282-549E6352CDC5}"/>
    <cellStyle name="Normal 2 2 3 4 5" xfId="1441" xr:uid="{2C1EACC3-ED83-4506-AFE3-C5652F02C49A}"/>
    <cellStyle name="Normal 2 2 3 5" xfId="182" xr:uid="{E1573A97-F2C7-47E1-BBCA-63B248815094}"/>
    <cellStyle name="Normal 2 2 3 5 2" xfId="518" xr:uid="{CD158B86-02D8-4FC7-B974-E6A3C1A650C3}"/>
    <cellStyle name="Normal 2 2 3 5 2 2" xfId="1190" xr:uid="{3B879938-4D75-4454-831E-4A38922EB668}"/>
    <cellStyle name="Normal 2 2 3 5 2 2 2" xfId="2534" xr:uid="{7780719B-509C-4440-95F8-19FEDA84C9C9}"/>
    <cellStyle name="Normal 2 2 3 5 2 3" xfId="1862" xr:uid="{181055ED-9026-42AD-86BE-FDA2DD9CC5A9}"/>
    <cellStyle name="Normal 2 2 3 5 3" xfId="854" xr:uid="{E078D7EF-8F5D-495E-A6AD-ED6DDC065A38}"/>
    <cellStyle name="Normal 2 2 3 5 3 2" xfId="2198" xr:uid="{CA4BF401-F8B5-4968-A9D9-B99A84E9600B}"/>
    <cellStyle name="Normal 2 2 3 5 4" xfId="1526" xr:uid="{26DAEDED-AC58-4F46-B4CA-3237E3880D0F}"/>
    <cellStyle name="Normal 2 2 3 6" xfId="350" xr:uid="{FDED7701-EE7F-4676-9BB4-1DBA47B7B2C6}"/>
    <cellStyle name="Normal 2 2 3 6 2" xfId="1022" xr:uid="{4A99160A-8DF2-4FC3-A239-1BDA2A563243}"/>
    <cellStyle name="Normal 2 2 3 6 2 2" xfId="2366" xr:uid="{58F63F0D-F37D-413F-AEEB-D3CB7B277D86}"/>
    <cellStyle name="Normal 2 2 3 6 3" xfId="1694" xr:uid="{92ECBABB-AB8B-48DF-BB2C-04740EEDF70D}"/>
    <cellStyle name="Normal 2 2 3 7" xfId="686" xr:uid="{476C4C02-E148-42B2-AA9C-A594F090B3CC}"/>
    <cellStyle name="Normal 2 2 3 7 2" xfId="2030" xr:uid="{8E139E4E-E0C7-4EAF-B84C-5A1BCA8BC299}"/>
    <cellStyle name="Normal 2 2 3 8" xfId="1358" xr:uid="{A93EFF9C-44AF-4AD1-87F8-CFB6C0C4B110}"/>
    <cellStyle name="Normal 2 2 4" xfId="26" xr:uid="{992E6A1E-7F5D-4864-8212-C4874F8D5B43}"/>
    <cellStyle name="Normal 2 2 4 2" xfId="66" xr:uid="{8FB8C986-4A89-4436-A4DD-904F9EBCB199}"/>
    <cellStyle name="Normal 2 2 4 2 2" xfId="149" xr:uid="{BD3A2FD6-2D1C-4F6E-9C43-795EFEEC4D3D}"/>
    <cellStyle name="Normal 2 2 4 2 2 2" xfId="317" xr:uid="{014E0047-93F9-46D5-A9B6-3BB48D47C307}"/>
    <cellStyle name="Normal 2 2 4 2 2 2 2" xfId="653" xr:uid="{513CA38E-53FA-46D7-8C30-C4CB4AD669EF}"/>
    <cellStyle name="Normal 2 2 4 2 2 2 2 2" xfId="1325" xr:uid="{D4B38F83-377D-45A4-9794-7CEFEFAB38AA}"/>
    <cellStyle name="Normal 2 2 4 2 2 2 2 2 2" xfId="2669" xr:uid="{120C5B2B-BD16-40AC-9876-9B8660BCF65B}"/>
    <cellStyle name="Normal 2 2 4 2 2 2 2 3" xfId="1997" xr:uid="{1FDE037C-208C-4FA1-BE34-3DB2A41C85E7}"/>
    <cellStyle name="Normal 2 2 4 2 2 2 3" xfId="989" xr:uid="{CFDFDF5A-072C-4013-93A9-0F452EB37C37}"/>
    <cellStyle name="Normal 2 2 4 2 2 2 3 2" xfId="2333" xr:uid="{FEBF0DD0-D811-474F-815A-AA6E0E9389FC}"/>
    <cellStyle name="Normal 2 2 4 2 2 2 4" xfId="1661" xr:uid="{3285AB6A-7D03-4A71-AD48-202A367AA428}"/>
    <cellStyle name="Normal 2 2 4 2 2 3" xfId="485" xr:uid="{3D266975-3A75-437C-826F-AD1C56252F2D}"/>
    <cellStyle name="Normal 2 2 4 2 2 3 2" xfId="1157" xr:uid="{033C3B87-E0DD-4298-97DC-C86FA7BD3BED}"/>
    <cellStyle name="Normal 2 2 4 2 2 3 2 2" xfId="2501" xr:uid="{87BF21DA-BA8A-48CE-8B94-CB370EB00CD6}"/>
    <cellStyle name="Normal 2 2 4 2 2 3 3" xfId="1829" xr:uid="{F80EC9D5-A1EB-40A5-96D8-4EABB8D1ABC2}"/>
    <cellStyle name="Normal 2 2 4 2 2 4" xfId="821" xr:uid="{E55B649C-59E8-4080-8DE0-6854131254FA}"/>
    <cellStyle name="Normal 2 2 4 2 2 4 2" xfId="2165" xr:uid="{2B91AD9C-376C-4039-8043-282399F65C20}"/>
    <cellStyle name="Normal 2 2 4 2 2 5" xfId="1493" xr:uid="{3F04C9ED-2BDB-4CC0-BE30-383A7EFDF129}"/>
    <cellStyle name="Normal 2 2 4 2 3" xfId="234" xr:uid="{2428EF20-87EF-4D16-9056-B3F045E4611B}"/>
    <cellStyle name="Normal 2 2 4 2 3 2" xfId="570" xr:uid="{7461143E-9D25-4669-B00E-9865C594F64C}"/>
    <cellStyle name="Normal 2 2 4 2 3 2 2" xfId="1242" xr:uid="{C0191B18-DCBB-40C5-B02C-0BE341D11582}"/>
    <cellStyle name="Normal 2 2 4 2 3 2 2 2" xfId="2586" xr:uid="{FEC35134-C930-4E85-8B88-4CB55F39AC79}"/>
    <cellStyle name="Normal 2 2 4 2 3 2 3" xfId="1914" xr:uid="{A979D01B-3637-485A-A14D-EEC5D2A0F3BA}"/>
    <cellStyle name="Normal 2 2 4 2 3 3" xfId="906" xr:uid="{C346B968-C433-4704-95E1-F9E5C1885338}"/>
    <cellStyle name="Normal 2 2 4 2 3 3 2" xfId="2250" xr:uid="{EAD23029-9F83-4ED2-A73B-05FA546729A9}"/>
    <cellStyle name="Normal 2 2 4 2 3 4" xfId="1578" xr:uid="{680A1E42-4841-4A11-844F-DF93ED1033DC}"/>
    <cellStyle name="Normal 2 2 4 2 4" xfId="402" xr:uid="{1F753875-3E54-48EA-AE85-AA9CCB7FD177}"/>
    <cellStyle name="Normal 2 2 4 2 4 2" xfId="1074" xr:uid="{AAA1004D-80A6-4A17-B2D9-2848A5DEFF70}"/>
    <cellStyle name="Normal 2 2 4 2 4 2 2" xfId="2418" xr:uid="{27939447-6ECB-4779-B25C-B734BF88A618}"/>
    <cellStyle name="Normal 2 2 4 2 4 3" xfId="1746" xr:uid="{0E878A9D-3064-4818-B5C6-FA4BE44A74EE}"/>
    <cellStyle name="Normal 2 2 4 2 5" xfId="738" xr:uid="{828B944F-9AA2-4AA7-9321-83C2E57DB6CB}"/>
    <cellStyle name="Normal 2 2 4 2 5 2" xfId="2082" xr:uid="{358BB6A9-17F1-477F-A898-0991D70F470E}"/>
    <cellStyle name="Normal 2 2 4 2 6" xfId="1410" xr:uid="{47D67208-7AAA-42CA-9B97-B34240DFA3EE}"/>
    <cellStyle name="Normal 2 2 4 3" xfId="109" xr:uid="{BB47BFD5-2D20-44AE-A367-9BF3B1B7CCA8}"/>
    <cellStyle name="Normal 2 2 4 3 2" xfId="277" xr:uid="{9E7A7525-C19F-4408-8151-A2BD8675DEFA}"/>
    <cellStyle name="Normal 2 2 4 3 2 2" xfId="613" xr:uid="{75DD0983-7369-4187-AE35-8D6F821BAFD2}"/>
    <cellStyle name="Normal 2 2 4 3 2 2 2" xfId="1285" xr:uid="{CCAF5D23-FF31-4087-8276-E05AAC25E94B}"/>
    <cellStyle name="Normal 2 2 4 3 2 2 2 2" xfId="2629" xr:uid="{B198A4BE-693F-4BB4-A218-24E74F74C511}"/>
    <cellStyle name="Normal 2 2 4 3 2 2 3" xfId="1957" xr:uid="{B091C9FF-AFBF-4AC4-9646-927655603221}"/>
    <cellStyle name="Normal 2 2 4 3 2 3" xfId="949" xr:uid="{AB0E4095-95DB-4498-8C6C-800544011577}"/>
    <cellStyle name="Normal 2 2 4 3 2 3 2" xfId="2293" xr:uid="{BC6ACB89-9835-4949-820A-2D1878F6965F}"/>
    <cellStyle name="Normal 2 2 4 3 2 4" xfId="1621" xr:uid="{58AF36AE-69DE-48C6-B95D-AC682CEF1F3D}"/>
    <cellStyle name="Normal 2 2 4 3 3" xfId="445" xr:uid="{8BC2A998-51D7-48D2-B951-5B3D24E06CB1}"/>
    <cellStyle name="Normal 2 2 4 3 3 2" xfId="1117" xr:uid="{C0824E5B-ED41-41AD-A8B7-0E0DA8710513}"/>
    <cellStyle name="Normal 2 2 4 3 3 2 2" xfId="2461" xr:uid="{E3BF8618-A91F-4A2A-9BD1-33CBDA4124F3}"/>
    <cellStyle name="Normal 2 2 4 3 3 3" xfId="1789" xr:uid="{7D647947-70E8-4B22-9CD1-D234D181BFC1}"/>
    <cellStyle name="Normal 2 2 4 3 4" xfId="781" xr:uid="{145D4327-702A-4D6B-A850-DDE5720D8230}"/>
    <cellStyle name="Normal 2 2 4 3 4 2" xfId="2125" xr:uid="{7A64559B-68B1-4D92-92A9-3B387024CE3D}"/>
    <cellStyle name="Normal 2 2 4 3 5" xfId="1453" xr:uid="{1E79EC3B-3709-4259-BF8B-0C68367F1F4C}"/>
    <cellStyle name="Normal 2 2 4 4" xfId="194" xr:uid="{6B72C3ED-D0A2-4AEF-8E43-08D00DAB707A}"/>
    <cellStyle name="Normal 2 2 4 4 2" xfId="530" xr:uid="{154678EE-0551-469D-BFF9-21974F9F27ED}"/>
    <cellStyle name="Normal 2 2 4 4 2 2" xfId="1202" xr:uid="{06589A8D-41AD-4F5F-B853-0FC1A0495EB9}"/>
    <cellStyle name="Normal 2 2 4 4 2 2 2" xfId="2546" xr:uid="{95DFF3BF-1F79-427E-B4E0-7BEDE03A1425}"/>
    <cellStyle name="Normal 2 2 4 4 2 3" xfId="1874" xr:uid="{8451515D-D272-421D-97FF-8D6B94674246}"/>
    <cellStyle name="Normal 2 2 4 4 3" xfId="866" xr:uid="{C48171C6-F9A9-4E18-BC12-3E1ADA4AB847}"/>
    <cellStyle name="Normal 2 2 4 4 3 2" xfId="2210" xr:uid="{B2781446-CBAE-4E26-A3CC-21D1CDA76960}"/>
    <cellStyle name="Normal 2 2 4 4 4" xfId="1538" xr:uid="{C098D097-C086-424E-83FF-7C41C9A77DA9}"/>
    <cellStyle name="Normal 2 2 4 5" xfId="362" xr:uid="{C55A48E3-1C46-4F7D-BCDF-EC3F58280AC6}"/>
    <cellStyle name="Normal 2 2 4 5 2" xfId="1034" xr:uid="{40F0E4F5-CCE9-4E4F-9274-5010803F789D}"/>
    <cellStyle name="Normal 2 2 4 5 2 2" xfId="2378" xr:uid="{1D8F1EB5-8C86-4A04-A4F2-3E5F045BBAE1}"/>
    <cellStyle name="Normal 2 2 4 5 3" xfId="1706" xr:uid="{FD013A17-1A51-404F-981C-D279C506414B}"/>
    <cellStyle name="Normal 2 2 4 6" xfId="698" xr:uid="{ED840A5F-6BC6-4A85-90FA-85E6FDD9E0C6}"/>
    <cellStyle name="Normal 2 2 4 6 2" xfId="2042" xr:uid="{16B700EF-94B9-405C-9919-E26FAF139EF0}"/>
    <cellStyle name="Normal 2 2 4 7" xfId="1370" xr:uid="{2A2BDCA1-0B29-4CE9-961D-EB8C12650818}"/>
    <cellStyle name="Normal 2 2 5" xfId="46" xr:uid="{2EA1872B-0188-4549-8515-F5D72EA9DDDC}"/>
    <cellStyle name="Normal 2 2 5 2" xfId="129" xr:uid="{F30C0E60-7059-449E-9A23-5A85091868DB}"/>
    <cellStyle name="Normal 2 2 5 2 2" xfId="297" xr:uid="{C3103DC2-6964-4CCA-A771-E28D4B1A7110}"/>
    <cellStyle name="Normal 2 2 5 2 2 2" xfId="633" xr:uid="{28E30CD4-5398-4836-BE50-02CF49CCE5E2}"/>
    <cellStyle name="Normal 2 2 5 2 2 2 2" xfId="1305" xr:uid="{476C4C69-F593-4024-B99A-A35B8BAEFBB0}"/>
    <cellStyle name="Normal 2 2 5 2 2 2 2 2" xfId="2649" xr:uid="{2B770864-9BE0-41F3-B6C4-419EA3A42D08}"/>
    <cellStyle name="Normal 2 2 5 2 2 2 3" xfId="1977" xr:uid="{010F4C47-1396-495F-9842-46BD5CC6A1CF}"/>
    <cellStyle name="Normal 2 2 5 2 2 3" xfId="969" xr:uid="{4DBE7132-B4AF-4230-B94F-77ABF8365EF2}"/>
    <cellStyle name="Normal 2 2 5 2 2 3 2" xfId="2313" xr:uid="{F28C67BD-7BBA-4278-B685-D68900433586}"/>
    <cellStyle name="Normal 2 2 5 2 2 4" xfId="1641" xr:uid="{494FEEFD-4552-4EE3-B475-8922CB8989FE}"/>
    <cellStyle name="Normal 2 2 5 2 3" xfId="465" xr:uid="{D7612980-1069-43A2-8E46-355244F0B5DE}"/>
    <cellStyle name="Normal 2 2 5 2 3 2" xfId="1137" xr:uid="{386D6542-0B43-410F-A891-22D3C2726E0B}"/>
    <cellStyle name="Normal 2 2 5 2 3 2 2" xfId="2481" xr:uid="{63D688EA-7EBC-4C76-AA81-E50E654C3FB6}"/>
    <cellStyle name="Normal 2 2 5 2 3 3" xfId="1809" xr:uid="{6F0AF0B2-6C7D-4072-93F4-5F23AB88E893}"/>
    <cellStyle name="Normal 2 2 5 2 4" xfId="801" xr:uid="{C7544CE8-E7C6-4474-AB9C-76E89E167232}"/>
    <cellStyle name="Normal 2 2 5 2 4 2" xfId="2145" xr:uid="{0FBACAF4-3826-4222-9D39-C8C054531B73}"/>
    <cellStyle name="Normal 2 2 5 2 5" xfId="1473" xr:uid="{E8296B6E-461B-4369-BB3D-CB7ADF8F3A70}"/>
    <cellStyle name="Normal 2 2 5 3" xfId="214" xr:uid="{70B32EBA-4380-4911-9509-035DA3F15AFB}"/>
    <cellStyle name="Normal 2 2 5 3 2" xfId="550" xr:uid="{23890DF8-0BA2-4840-9B4F-608A95C338A2}"/>
    <cellStyle name="Normal 2 2 5 3 2 2" xfId="1222" xr:uid="{44D5E3CA-FD78-446F-B3FB-DF4CAFE3B09A}"/>
    <cellStyle name="Normal 2 2 5 3 2 2 2" xfId="2566" xr:uid="{0EDED7EE-09AD-4751-A799-1C9829D4107D}"/>
    <cellStyle name="Normal 2 2 5 3 2 3" xfId="1894" xr:uid="{2C9E98D1-E041-4E15-972F-D3442535B1BF}"/>
    <cellStyle name="Normal 2 2 5 3 3" xfId="886" xr:uid="{D3B8C289-06AD-4155-B94E-453987CE2BBB}"/>
    <cellStyle name="Normal 2 2 5 3 3 2" xfId="2230" xr:uid="{4A19447F-3DE0-4D56-A0F0-AE61AB6004B4}"/>
    <cellStyle name="Normal 2 2 5 3 4" xfId="1558" xr:uid="{07A65837-D13D-4F15-A0FB-82336A3E8537}"/>
    <cellStyle name="Normal 2 2 5 4" xfId="382" xr:uid="{B09590E8-E44E-43BE-B8A4-AFF88E9521D1}"/>
    <cellStyle name="Normal 2 2 5 4 2" xfId="1054" xr:uid="{084E6AB7-2BEE-4392-92B3-EFE20CA62A8A}"/>
    <cellStyle name="Normal 2 2 5 4 2 2" xfId="2398" xr:uid="{8703F14B-85D2-43DC-AC68-556AE43A678B}"/>
    <cellStyle name="Normal 2 2 5 4 3" xfId="1726" xr:uid="{DA1ADFCB-2547-478B-A3ED-40FA1889F744}"/>
    <cellStyle name="Normal 2 2 5 5" xfId="718" xr:uid="{5C5D78FE-AF46-4633-B670-4F49C596084A}"/>
    <cellStyle name="Normal 2 2 5 5 2" xfId="2062" xr:uid="{2D50E836-0DAE-4B5F-B050-339089178AD7}"/>
    <cellStyle name="Normal 2 2 5 6" xfId="1390" xr:uid="{F2E3370C-04B6-4E77-BA63-E95C2DB6B16D}"/>
    <cellStyle name="Normal 2 2 6" xfId="89" xr:uid="{E64786E7-0267-450F-B1F1-1D3CBE2DE37E}"/>
    <cellStyle name="Normal 2 2 6 2" xfId="257" xr:uid="{135DA0B0-6923-4A09-8B75-343955383A20}"/>
    <cellStyle name="Normal 2 2 6 2 2" xfId="593" xr:uid="{E03278AF-F324-4578-8840-58E94EF0DE54}"/>
    <cellStyle name="Normal 2 2 6 2 2 2" xfId="1265" xr:uid="{4BE44907-8E0B-4A97-8413-D29E969E988A}"/>
    <cellStyle name="Normal 2 2 6 2 2 2 2" xfId="2609" xr:uid="{D803CC4F-E722-4EBB-9826-BAEED2673141}"/>
    <cellStyle name="Normal 2 2 6 2 2 3" xfId="1937" xr:uid="{26FDB0E9-3424-4491-8879-01CF8F3ED7E1}"/>
    <cellStyle name="Normal 2 2 6 2 3" xfId="929" xr:uid="{C9324C69-9AB2-408D-B033-BFABB87768FF}"/>
    <cellStyle name="Normal 2 2 6 2 3 2" xfId="2273" xr:uid="{DFBEFEF2-7029-4901-B3BD-6E02F670562F}"/>
    <cellStyle name="Normal 2 2 6 2 4" xfId="1601" xr:uid="{ED166410-AB16-496B-A113-273B2A4FC962}"/>
    <cellStyle name="Normal 2 2 6 3" xfId="425" xr:uid="{80A3F642-67F7-405F-B254-98B8C55C05F1}"/>
    <cellStyle name="Normal 2 2 6 3 2" xfId="1097" xr:uid="{0B6594FA-0AC1-4D50-BB04-CD97AB7A043A}"/>
    <cellStyle name="Normal 2 2 6 3 2 2" xfId="2441" xr:uid="{982C57C8-7E19-417D-89BC-716B789A228B}"/>
    <cellStyle name="Normal 2 2 6 3 3" xfId="1769" xr:uid="{6CC6D352-4F03-4DB8-ADBF-DAB1D4EA7D0E}"/>
    <cellStyle name="Normal 2 2 6 4" xfId="761" xr:uid="{CAED9E0A-5B84-4857-BCA2-B097A55C16E2}"/>
    <cellStyle name="Normal 2 2 6 4 2" xfId="2105" xr:uid="{84332EE0-CA04-48EC-B3C3-9BFB8651AC54}"/>
    <cellStyle name="Normal 2 2 6 5" xfId="1433" xr:uid="{DB478961-2D6C-4CD2-97A3-B169215E8D10}"/>
    <cellStyle name="Normal 2 2 7" xfId="174" xr:uid="{3102AAC3-20F5-40C6-89D0-2EA15EF9B3F0}"/>
    <cellStyle name="Normal 2 2 7 2" xfId="510" xr:uid="{B66EF5B2-D344-49EF-BA09-C48098FBA229}"/>
    <cellStyle name="Normal 2 2 7 2 2" xfId="1182" xr:uid="{98005CEF-E4E0-4226-A5B9-7927D6C933AA}"/>
    <cellStyle name="Normal 2 2 7 2 2 2" xfId="2526" xr:uid="{33B4F5BB-FA3F-492C-A073-72BCF5C9566C}"/>
    <cellStyle name="Normal 2 2 7 2 3" xfId="1854" xr:uid="{3288E034-86E4-420A-9750-A280F0346D71}"/>
    <cellStyle name="Normal 2 2 7 3" xfId="846" xr:uid="{B6EAE158-1E7D-407E-9929-81EE6CBAAD3C}"/>
    <cellStyle name="Normal 2 2 7 3 2" xfId="2190" xr:uid="{0C0253D0-6178-41F1-A17A-6BE6F8186379}"/>
    <cellStyle name="Normal 2 2 7 4" xfId="1518" xr:uid="{4DA933B0-C58C-4F66-958B-BE9FE145C2F2}"/>
    <cellStyle name="Normal 2 2 8" xfId="342" xr:uid="{1B90F7BC-5E71-4E08-97BD-1F7B7E7A9DB5}"/>
    <cellStyle name="Normal 2 2 8 2" xfId="1014" xr:uid="{2520D5A0-B9A1-45E9-AF84-5FBC22A08040}"/>
    <cellStyle name="Normal 2 2 8 2 2" xfId="2358" xr:uid="{1ED1457E-68DD-4B29-8BFC-B489A65496A3}"/>
    <cellStyle name="Normal 2 2 8 3" xfId="1686" xr:uid="{FF888560-AE93-40C5-B5B5-6F8B3304387B}"/>
    <cellStyle name="Normal 2 2 9" xfId="678" xr:uid="{A71B0FFD-3BBA-4CEC-84A4-317A7F684CEC}"/>
    <cellStyle name="Normal 2 2 9 2" xfId="2022" xr:uid="{489F70B1-4067-4453-9534-AD54F1CEF455}"/>
    <cellStyle name="Normal 2 3" xfId="7" xr:uid="{2F8D73EB-78A1-465D-95E2-D9C95B5BB95F}"/>
    <cellStyle name="Normal 2 3 2" xfId="15" xr:uid="{72982B6A-7754-47D0-932D-C38E4F037261}"/>
    <cellStyle name="Normal 2 3 2 2" xfId="36" xr:uid="{601897C6-A644-4584-96E6-F271C51EC288}"/>
    <cellStyle name="Normal 2 3 2 2 2" xfId="76" xr:uid="{C501AF27-341D-4CA4-9B5C-16F31DB3D9DF}"/>
    <cellStyle name="Normal 2 3 2 2 2 2" xfId="159" xr:uid="{F734D9F3-3F39-429E-BA81-5F34C5E123DB}"/>
    <cellStyle name="Normal 2 3 2 2 2 2 2" xfId="327" xr:uid="{E2C50EE1-B237-42AB-B085-58E396C06C38}"/>
    <cellStyle name="Normal 2 3 2 2 2 2 2 2" xfId="663" xr:uid="{74F4796B-C8F0-49C0-BDA0-37567B9709B6}"/>
    <cellStyle name="Normal 2 3 2 2 2 2 2 2 2" xfId="1335" xr:uid="{66853820-BF01-49DE-93E0-4CEAEE1751A0}"/>
    <cellStyle name="Normal 2 3 2 2 2 2 2 2 2 2" xfId="2679" xr:uid="{DE350450-52CA-4928-B031-2F253F90D23B}"/>
    <cellStyle name="Normal 2 3 2 2 2 2 2 2 3" xfId="2007" xr:uid="{8DC0D215-C4AA-440A-B125-A317E352745C}"/>
    <cellStyle name="Normal 2 3 2 2 2 2 2 3" xfId="999" xr:uid="{9D126DBA-8D11-4C61-8C93-440D1D4B0851}"/>
    <cellStyle name="Normal 2 3 2 2 2 2 2 3 2" xfId="2343" xr:uid="{9A5BEB71-61E1-4BF2-A02E-B60857C4A8F5}"/>
    <cellStyle name="Normal 2 3 2 2 2 2 2 4" xfId="1671" xr:uid="{6A3096FD-C0C7-48BF-ACDB-23949E4DD6C5}"/>
    <cellStyle name="Normal 2 3 2 2 2 2 3" xfId="495" xr:uid="{B63953C9-9447-4773-90EE-C4B29783A1B4}"/>
    <cellStyle name="Normal 2 3 2 2 2 2 3 2" xfId="1167" xr:uid="{69248357-0F55-4662-8EAC-F4399741037F}"/>
    <cellStyle name="Normal 2 3 2 2 2 2 3 2 2" xfId="2511" xr:uid="{CBBEE137-946F-4814-8444-DAC970695047}"/>
    <cellStyle name="Normal 2 3 2 2 2 2 3 3" xfId="1839" xr:uid="{0CF857FD-BEB3-4827-86E7-9F01313317AA}"/>
    <cellStyle name="Normal 2 3 2 2 2 2 4" xfId="831" xr:uid="{96B0C136-CFF0-4BA0-B6D5-D8C6FFFC3D2C}"/>
    <cellStyle name="Normal 2 3 2 2 2 2 4 2" xfId="2175" xr:uid="{CFDDB68E-C5BE-41A7-992B-807DB521C831}"/>
    <cellStyle name="Normal 2 3 2 2 2 2 5" xfId="1503" xr:uid="{E99D7322-6AFD-47AF-A716-516E2032825F}"/>
    <cellStyle name="Normal 2 3 2 2 2 3" xfId="244" xr:uid="{684309A2-3A7E-4DA9-9B11-2A2A7ADA3D3F}"/>
    <cellStyle name="Normal 2 3 2 2 2 3 2" xfId="580" xr:uid="{0B735D17-3E32-4D88-9F1D-1E509FBB8ED2}"/>
    <cellStyle name="Normal 2 3 2 2 2 3 2 2" xfId="1252" xr:uid="{82007615-D441-4928-B9B9-A6854FF114EB}"/>
    <cellStyle name="Normal 2 3 2 2 2 3 2 2 2" xfId="2596" xr:uid="{868835EB-C06F-4EF7-874A-1B8C70713136}"/>
    <cellStyle name="Normal 2 3 2 2 2 3 2 3" xfId="1924" xr:uid="{EC2BF2BF-2B01-475A-B9AE-FCCD5C3716AD}"/>
    <cellStyle name="Normal 2 3 2 2 2 3 3" xfId="916" xr:uid="{46D52B43-E1D1-49AE-9376-49BDA6EF0D26}"/>
    <cellStyle name="Normal 2 3 2 2 2 3 3 2" xfId="2260" xr:uid="{430B1068-1486-4844-A3CC-C1D7FB768720}"/>
    <cellStyle name="Normal 2 3 2 2 2 3 4" xfId="1588" xr:uid="{DB4F873F-5594-4C78-B131-C5C7DF703A02}"/>
    <cellStyle name="Normal 2 3 2 2 2 4" xfId="412" xr:uid="{866C0254-1803-4E9B-A3D6-E036E71822D4}"/>
    <cellStyle name="Normal 2 3 2 2 2 4 2" xfId="1084" xr:uid="{B45FC9B5-BF05-4B2A-A80B-B1A2AB164F1A}"/>
    <cellStyle name="Normal 2 3 2 2 2 4 2 2" xfId="2428" xr:uid="{EFFBB6F3-6D2D-40DD-9C07-9C3392EB9AE8}"/>
    <cellStyle name="Normal 2 3 2 2 2 4 3" xfId="1756" xr:uid="{76914030-EED7-4F27-92A2-CED28ED02F2A}"/>
    <cellStyle name="Normal 2 3 2 2 2 5" xfId="748" xr:uid="{9A58BB3D-F250-461D-9406-512B6FDCB4C8}"/>
    <cellStyle name="Normal 2 3 2 2 2 5 2" xfId="2092" xr:uid="{F9B3A923-D58E-4A04-9E0E-2073E21841DC}"/>
    <cellStyle name="Normal 2 3 2 2 2 6" xfId="1420" xr:uid="{D55F4131-3019-492A-8B36-90B7F04BABE3}"/>
    <cellStyle name="Normal 2 3 2 2 3" xfId="119" xr:uid="{116E68E8-DA6C-4613-B8F5-4DC0F77825A5}"/>
    <cellStyle name="Normal 2 3 2 2 3 2" xfId="287" xr:uid="{CF347918-8FA0-47F4-8160-C10FDDE7F9BD}"/>
    <cellStyle name="Normal 2 3 2 2 3 2 2" xfId="623" xr:uid="{31749951-5AB1-4312-9948-2360AEE0D033}"/>
    <cellStyle name="Normal 2 3 2 2 3 2 2 2" xfId="1295" xr:uid="{03589FC6-1930-4048-8411-AF22F8EFEED3}"/>
    <cellStyle name="Normal 2 3 2 2 3 2 2 2 2" xfId="2639" xr:uid="{F8B9A106-2DEB-461C-80B4-108A4AF5579A}"/>
    <cellStyle name="Normal 2 3 2 2 3 2 2 3" xfId="1967" xr:uid="{E6097B34-B23B-4531-B45E-80C66E114EF6}"/>
    <cellStyle name="Normal 2 3 2 2 3 2 3" xfId="959" xr:uid="{53711B1C-EFE4-488A-A294-33F0BC60A8B8}"/>
    <cellStyle name="Normal 2 3 2 2 3 2 3 2" xfId="2303" xr:uid="{2EBFE26E-DD5C-4BF4-AA34-9DACBC7BC526}"/>
    <cellStyle name="Normal 2 3 2 2 3 2 4" xfId="1631" xr:uid="{2B592B06-B502-4156-8887-D34C6C3EC7E1}"/>
    <cellStyle name="Normal 2 3 2 2 3 3" xfId="455" xr:uid="{F44D41A9-2E61-4447-8F55-8E8D4BEB70E2}"/>
    <cellStyle name="Normal 2 3 2 2 3 3 2" xfId="1127" xr:uid="{18D98DAF-776B-4B35-9501-3DA200912616}"/>
    <cellStyle name="Normal 2 3 2 2 3 3 2 2" xfId="2471" xr:uid="{649BFAA7-F538-4F4F-9EA7-856366AB088F}"/>
    <cellStyle name="Normal 2 3 2 2 3 3 3" xfId="1799" xr:uid="{3C95D817-58BF-4365-926C-6582BDE98BC7}"/>
    <cellStyle name="Normal 2 3 2 2 3 4" xfId="791" xr:uid="{9AAFDF3F-A218-490E-B6C2-8E7C67CE5EB4}"/>
    <cellStyle name="Normal 2 3 2 2 3 4 2" xfId="2135" xr:uid="{CA882C11-5FA9-442B-8292-1903B86F1BEC}"/>
    <cellStyle name="Normal 2 3 2 2 3 5" xfId="1463" xr:uid="{B254B8EB-A7CE-4FAC-B825-839F1557C0A2}"/>
    <cellStyle name="Normal 2 3 2 2 4" xfId="204" xr:uid="{362F41C6-C14E-4FCC-A7F0-48A228E8FC45}"/>
    <cellStyle name="Normal 2 3 2 2 4 2" xfId="540" xr:uid="{A340C9B2-0305-4792-B378-072FA3E2BFCA}"/>
    <cellStyle name="Normal 2 3 2 2 4 2 2" xfId="1212" xr:uid="{02AA35BC-CF28-49AE-AB10-D955FF1A8843}"/>
    <cellStyle name="Normal 2 3 2 2 4 2 2 2" xfId="2556" xr:uid="{79B42CD6-18DB-4B46-AD28-DF717B4F5DF4}"/>
    <cellStyle name="Normal 2 3 2 2 4 2 3" xfId="1884" xr:uid="{CB42F2D7-41FA-4544-9488-C393773DE720}"/>
    <cellStyle name="Normal 2 3 2 2 4 3" xfId="876" xr:uid="{694717D8-1AEE-4D64-B9DB-DBA97DB101D8}"/>
    <cellStyle name="Normal 2 3 2 2 4 3 2" xfId="2220" xr:uid="{19E41403-76C8-4FD0-B14D-A3894EA64633}"/>
    <cellStyle name="Normal 2 3 2 2 4 4" xfId="1548" xr:uid="{9A24D83A-09B4-4DB4-A994-B39993EF0F93}"/>
    <cellStyle name="Normal 2 3 2 2 5" xfId="372" xr:uid="{65A6E466-9579-494C-96AF-7C3A4B97E356}"/>
    <cellStyle name="Normal 2 3 2 2 5 2" xfId="1044" xr:uid="{144B5E14-805E-4513-9E98-A435BFCCD498}"/>
    <cellStyle name="Normal 2 3 2 2 5 2 2" xfId="2388" xr:uid="{4314FFA9-87D9-4985-A54E-378F597BB24A}"/>
    <cellStyle name="Normal 2 3 2 2 5 3" xfId="1716" xr:uid="{BAAB16F3-1E7C-464A-91BB-ED9D29273653}"/>
    <cellStyle name="Normal 2 3 2 2 6" xfId="708" xr:uid="{43FC0ECA-5B05-4AC7-B02E-BD4CB4EC6AFE}"/>
    <cellStyle name="Normal 2 3 2 2 6 2" xfId="2052" xr:uid="{B53E8894-464D-498B-A765-EC84F3CDDD06}"/>
    <cellStyle name="Normal 2 3 2 2 7" xfId="1380" xr:uid="{58FE9120-9AED-41DA-A7D0-D38468D57B22}"/>
    <cellStyle name="Normal 2 3 2 3" xfId="56" xr:uid="{DC07ECD0-B551-4BBB-9FFC-4C85318E838C}"/>
    <cellStyle name="Normal 2 3 2 3 2" xfId="139" xr:uid="{81C3E752-941E-4AA6-BA8F-19E86C168EF1}"/>
    <cellStyle name="Normal 2 3 2 3 2 2" xfId="307" xr:uid="{4141F6F5-260F-48A4-86EA-54AD2B0D058C}"/>
    <cellStyle name="Normal 2 3 2 3 2 2 2" xfId="643" xr:uid="{3ECA81FE-1FE1-429E-9942-BD77D0233790}"/>
    <cellStyle name="Normal 2 3 2 3 2 2 2 2" xfId="1315" xr:uid="{0E5D7757-77FD-49BD-9B42-023D3B45520A}"/>
    <cellStyle name="Normal 2 3 2 3 2 2 2 2 2" xfId="2659" xr:uid="{F3971233-FD8F-465D-9329-E54C17B3C3D2}"/>
    <cellStyle name="Normal 2 3 2 3 2 2 2 3" xfId="1987" xr:uid="{1B62394F-E068-438A-8E3D-21F5690CF41F}"/>
    <cellStyle name="Normal 2 3 2 3 2 2 3" xfId="979" xr:uid="{99978910-FD7B-41AB-B582-42B09FE812D8}"/>
    <cellStyle name="Normal 2 3 2 3 2 2 3 2" xfId="2323" xr:uid="{22C9E374-E817-483B-A1F4-10B1F994E414}"/>
    <cellStyle name="Normal 2 3 2 3 2 2 4" xfId="1651" xr:uid="{7B56638B-7B9F-4565-B34D-1D9180695DAC}"/>
    <cellStyle name="Normal 2 3 2 3 2 3" xfId="475" xr:uid="{6030452F-5AFE-4364-BEAD-093B1B0EE7E1}"/>
    <cellStyle name="Normal 2 3 2 3 2 3 2" xfId="1147" xr:uid="{3195FA98-D8F2-468F-B404-7471B3FE88AC}"/>
    <cellStyle name="Normal 2 3 2 3 2 3 2 2" xfId="2491" xr:uid="{3EC90EC2-E087-4852-9F81-D119959BC63A}"/>
    <cellStyle name="Normal 2 3 2 3 2 3 3" xfId="1819" xr:uid="{003AFF51-85C6-4879-B1FB-13A8C22757D1}"/>
    <cellStyle name="Normal 2 3 2 3 2 4" xfId="811" xr:uid="{DD6DB5A0-2FFE-40C9-BE9E-5FB6FB941A44}"/>
    <cellStyle name="Normal 2 3 2 3 2 4 2" xfId="2155" xr:uid="{73143242-7543-430B-B419-9C38DE3B7A72}"/>
    <cellStyle name="Normal 2 3 2 3 2 5" xfId="1483" xr:uid="{F4599789-E5FE-4AB7-B5A3-DDA2A19852F2}"/>
    <cellStyle name="Normal 2 3 2 3 3" xfId="224" xr:uid="{D2530927-9DB1-4C15-9ED4-1E694A278DC9}"/>
    <cellStyle name="Normal 2 3 2 3 3 2" xfId="560" xr:uid="{B5BD0EE6-DEE1-48A4-879F-F6CE2C04ACE5}"/>
    <cellStyle name="Normal 2 3 2 3 3 2 2" xfId="1232" xr:uid="{8555108A-EFBC-45BE-930F-E48E889944E5}"/>
    <cellStyle name="Normal 2 3 2 3 3 2 2 2" xfId="2576" xr:uid="{6B9D13E0-9F5F-4323-BC60-E10A2E673C4E}"/>
    <cellStyle name="Normal 2 3 2 3 3 2 3" xfId="1904" xr:uid="{4CFCE231-166F-4559-ABBA-196A3C49E222}"/>
    <cellStyle name="Normal 2 3 2 3 3 3" xfId="896" xr:uid="{80EEC787-835B-4529-BE2E-B382AFEC9B97}"/>
    <cellStyle name="Normal 2 3 2 3 3 3 2" xfId="2240" xr:uid="{F912808A-A4CA-49B0-A69E-DE17C873C1E3}"/>
    <cellStyle name="Normal 2 3 2 3 3 4" xfId="1568" xr:uid="{F6B55686-38F8-45E9-9A15-EB8315C77C86}"/>
    <cellStyle name="Normal 2 3 2 3 4" xfId="392" xr:uid="{B9E16A0E-9238-4A87-9F68-1DCBFB15F9E3}"/>
    <cellStyle name="Normal 2 3 2 3 4 2" xfId="1064" xr:uid="{C2307D12-5767-4079-AD97-C66FABA788F9}"/>
    <cellStyle name="Normal 2 3 2 3 4 2 2" xfId="2408" xr:uid="{A0F37393-639B-49DB-AEE2-512823444DB1}"/>
    <cellStyle name="Normal 2 3 2 3 4 3" xfId="1736" xr:uid="{F8AC4B83-4FC6-4461-998C-BDA35320813C}"/>
    <cellStyle name="Normal 2 3 2 3 5" xfId="728" xr:uid="{1876F02F-B710-48F2-B1C0-A7EC4360DE8E}"/>
    <cellStyle name="Normal 2 3 2 3 5 2" xfId="2072" xr:uid="{AAE0FCCC-5510-4B35-B5D2-E3F9A98C56F9}"/>
    <cellStyle name="Normal 2 3 2 3 6" xfId="1400" xr:uid="{6914A0BE-950D-41A6-9109-0F1F38A9A442}"/>
    <cellStyle name="Normal 2 3 2 4" xfId="99" xr:uid="{1D6B6B52-25A4-4541-9C73-986F84B9105A}"/>
    <cellStyle name="Normal 2 3 2 4 2" xfId="267" xr:uid="{97F07CF3-92F0-4929-BAF0-70798D892E4F}"/>
    <cellStyle name="Normal 2 3 2 4 2 2" xfId="603" xr:uid="{466BCBB0-DBC6-4D65-814B-6C861C0647DB}"/>
    <cellStyle name="Normal 2 3 2 4 2 2 2" xfId="1275" xr:uid="{036BDDC0-52BC-4AF7-8582-18125F13BE63}"/>
    <cellStyle name="Normal 2 3 2 4 2 2 2 2" xfId="2619" xr:uid="{D100069B-6229-450E-A496-C4E6C8D02C15}"/>
    <cellStyle name="Normal 2 3 2 4 2 2 3" xfId="1947" xr:uid="{AC092ADA-C337-42B2-A7CA-F130F86CA723}"/>
    <cellStyle name="Normal 2 3 2 4 2 3" xfId="939" xr:uid="{22E73CAC-B792-4A37-AFDD-0C119C91670B}"/>
    <cellStyle name="Normal 2 3 2 4 2 3 2" xfId="2283" xr:uid="{2BF4D266-C6A7-4D6E-A5C4-3605E66CDE96}"/>
    <cellStyle name="Normal 2 3 2 4 2 4" xfId="1611" xr:uid="{88E79D23-4953-4DF0-9CA3-2F16956B59E8}"/>
    <cellStyle name="Normal 2 3 2 4 3" xfId="435" xr:uid="{873B08A3-CD1D-4E46-8BD7-90383BEDAE62}"/>
    <cellStyle name="Normal 2 3 2 4 3 2" xfId="1107" xr:uid="{0A6B484B-C98F-457E-BE6F-6C353BEFF715}"/>
    <cellStyle name="Normal 2 3 2 4 3 2 2" xfId="2451" xr:uid="{6F75C136-87AD-4635-9702-F5E64C9B86BC}"/>
    <cellStyle name="Normal 2 3 2 4 3 3" xfId="1779" xr:uid="{75F44AF8-377F-499D-AC36-85CEB349405D}"/>
    <cellStyle name="Normal 2 3 2 4 4" xfId="771" xr:uid="{31D27D35-56FF-4A8A-812D-D925B30455A8}"/>
    <cellStyle name="Normal 2 3 2 4 4 2" xfId="2115" xr:uid="{8177CF1C-2CDD-4860-9DCD-72F3BECFD2CD}"/>
    <cellStyle name="Normal 2 3 2 4 5" xfId="1443" xr:uid="{A6465692-F4EA-46CB-BFCD-CF42445ADB4F}"/>
    <cellStyle name="Normal 2 3 2 5" xfId="184" xr:uid="{E593A640-2A4C-4E97-8B14-280DEFF7770F}"/>
    <cellStyle name="Normal 2 3 2 5 2" xfId="520" xr:uid="{4B29FA87-8BB1-4F95-9786-1F9EFCDA8FE7}"/>
    <cellStyle name="Normal 2 3 2 5 2 2" xfId="1192" xr:uid="{C9004296-7FFD-4312-8763-3FCFCEC248BC}"/>
    <cellStyle name="Normal 2 3 2 5 2 2 2" xfId="2536" xr:uid="{BA2CDE27-AEF0-4393-BD00-70B08F8BC7DB}"/>
    <cellStyle name="Normal 2 3 2 5 2 3" xfId="1864" xr:uid="{9AFF896A-E700-4489-9EF9-57702CA4091A}"/>
    <cellStyle name="Normal 2 3 2 5 3" xfId="856" xr:uid="{36E33D10-35AD-4179-9011-ACE3CEBAF3B2}"/>
    <cellStyle name="Normal 2 3 2 5 3 2" xfId="2200" xr:uid="{83F5665B-631E-4738-BE8F-69EB6B84352F}"/>
    <cellStyle name="Normal 2 3 2 5 4" xfId="1528" xr:uid="{FD2CD5EA-67BA-43AA-A396-B64423B3A132}"/>
    <cellStyle name="Normal 2 3 2 6" xfId="352" xr:uid="{D4920D4C-3F92-4B79-93B1-383C53CF2A48}"/>
    <cellStyle name="Normal 2 3 2 6 2" xfId="1024" xr:uid="{C41F5489-C5AE-4B01-9FDE-76B08DA1E128}"/>
    <cellStyle name="Normal 2 3 2 6 2 2" xfId="2368" xr:uid="{0615EF81-6A33-4239-9441-EFAF83D45004}"/>
    <cellStyle name="Normal 2 3 2 6 3" xfId="1696" xr:uid="{B8BA3E92-20FF-40E3-90B5-DA59DBBA7D00}"/>
    <cellStyle name="Normal 2 3 2 7" xfId="688" xr:uid="{774867EF-9F66-49FC-AF79-E3E13A3C68A3}"/>
    <cellStyle name="Normal 2 3 2 7 2" xfId="2032" xr:uid="{0C94DC70-EB4C-4D1C-B9F7-A2A078695E33}"/>
    <cellStyle name="Normal 2 3 2 8" xfId="1360" xr:uid="{7820A8EF-0430-4892-949A-F48EAC18FA6E}"/>
    <cellStyle name="Normal 2 3 3" xfId="28" xr:uid="{0B43FEB7-0E5A-4950-B4D6-69C3F11E16C6}"/>
    <cellStyle name="Normal 2 3 3 2" xfId="68" xr:uid="{7B564D8F-2AE9-4FFA-ADA6-FE2B6DF39973}"/>
    <cellStyle name="Normal 2 3 3 2 2" xfId="151" xr:uid="{0F111CEF-389A-43D8-AE69-EFE307D8BF74}"/>
    <cellStyle name="Normal 2 3 3 2 2 2" xfId="319" xr:uid="{E3759129-84ED-4E00-B89F-B9A645854999}"/>
    <cellStyle name="Normal 2 3 3 2 2 2 2" xfId="655" xr:uid="{EFB7D1D7-5485-458D-8313-A0E83671D896}"/>
    <cellStyle name="Normal 2 3 3 2 2 2 2 2" xfId="1327" xr:uid="{F41C4620-D752-4535-9611-6DF0672EA372}"/>
    <cellStyle name="Normal 2 3 3 2 2 2 2 2 2" xfId="2671" xr:uid="{F15C2D34-A979-43FE-82D3-2DF6CB3EF779}"/>
    <cellStyle name="Normal 2 3 3 2 2 2 2 3" xfId="1999" xr:uid="{FB19BAB7-F1C5-4CDC-8E47-9FCDF3F73FFB}"/>
    <cellStyle name="Normal 2 3 3 2 2 2 3" xfId="991" xr:uid="{2A93480C-B4B4-4F2F-9005-9BD04A910DC8}"/>
    <cellStyle name="Normal 2 3 3 2 2 2 3 2" xfId="2335" xr:uid="{EB08EE04-C6E2-4016-89BA-C23B545EDEB2}"/>
    <cellStyle name="Normal 2 3 3 2 2 2 4" xfId="1663" xr:uid="{6DC9D272-BC5D-47A3-A035-226941B8C420}"/>
    <cellStyle name="Normal 2 3 3 2 2 3" xfId="487" xr:uid="{54033CF2-C326-4EF2-8970-4A6309700673}"/>
    <cellStyle name="Normal 2 3 3 2 2 3 2" xfId="1159" xr:uid="{E313AB7B-47E9-4652-B6FB-647D9D7ACA34}"/>
    <cellStyle name="Normal 2 3 3 2 2 3 2 2" xfId="2503" xr:uid="{82DABA74-CC1F-49DE-9391-919413592A57}"/>
    <cellStyle name="Normal 2 3 3 2 2 3 3" xfId="1831" xr:uid="{AC457DFB-809C-4D06-BFCD-5D2876AFC0E7}"/>
    <cellStyle name="Normal 2 3 3 2 2 4" xfId="823" xr:uid="{4659813D-E7A2-4B1B-A244-E21B4B673BF2}"/>
    <cellStyle name="Normal 2 3 3 2 2 4 2" xfId="2167" xr:uid="{B0C657AE-A621-4916-9769-92268B941B48}"/>
    <cellStyle name="Normal 2 3 3 2 2 5" xfId="1495" xr:uid="{F371A195-A79C-4BA0-BE1E-3514B40B5277}"/>
    <cellStyle name="Normal 2 3 3 2 3" xfId="236" xr:uid="{2E232B71-B270-4EC7-9FE1-FA9FDFD0ACA5}"/>
    <cellStyle name="Normal 2 3 3 2 3 2" xfId="572" xr:uid="{4C4618E4-8F3B-4B99-8947-4E5CE3925ED9}"/>
    <cellStyle name="Normal 2 3 3 2 3 2 2" xfId="1244" xr:uid="{0D85A972-50DD-4FAC-AC10-F74913C4C8C2}"/>
    <cellStyle name="Normal 2 3 3 2 3 2 2 2" xfId="2588" xr:uid="{526B3AC5-4311-4C95-807D-80D620D0314C}"/>
    <cellStyle name="Normal 2 3 3 2 3 2 3" xfId="1916" xr:uid="{B561EE99-2C74-4355-AA61-E7E3ABD3294C}"/>
    <cellStyle name="Normal 2 3 3 2 3 3" xfId="908" xr:uid="{C4B45018-8C64-4DCA-9534-AA3F2CAFA6BC}"/>
    <cellStyle name="Normal 2 3 3 2 3 3 2" xfId="2252" xr:uid="{C349E938-87FE-4DB7-AB03-E47D1C376F95}"/>
    <cellStyle name="Normal 2 3 3 2 3 4" xfId="1580" xr:uid="{243E6268-FE73-4E73-8A74-EFBFBDDBBAC2}"/>
    <cellStyle name="Normal 2 3 3 2 4" xfId="404" xr:uid="{A4418979-5862-4BAF-8139-9F388E8ACDF9}"/>
    <cellStyle name="Normal 2 3 3 2 4 2" xfId="1076" xr:uid="{D042ABFA-6107-47A2-9016-B4855D424C56}"/>
    <cellStyle name="Normal 2 3 3 2 4 2 2" xfId="2420" xr:uid="{C6F9A5FF-B2B3-415F-A537-2313FE096CC0}"/>
    <cellStyle name="Normal 2 3 3 2 4 3" xfId="1748" xr:uid="{3C1C6859-95E6-415C-948B-8A3989599553}"/>
    <cellStyle name="Normal 2 3 3 2 5" xfId="740" xr:uid="{25D599F7-8AAE-40DF-B425-DA9D193C8451}"/>
    <cellStyle name="Normal 2 3 3 2 5 2" xfId="2084" xr:uid="{9D91083D-A070-477B-9A7C-9FBC36D1C957}"/>
    <cellStyle name="Normal 2 3 3 2 6" xfId="1412" xr:uid="{34245994-DCA4-4EA3-AB45-E3110E73101B}"/>
    <cellStyle name="Normal 2 3 3 3" xfId="111" xr:uid="{7F0D6AE1-DC8E-4564-B538-CCA7ED803C94}"/>
    <cellStyle name="Normal 2 3 3 3 2" xfId="279" xr:uid="{FEA7C6BF-6AE5-4755-ACFB-78ACE9922E63}"/>
    <cellStyle name="Normal 2 3 3 3 2 2" xfId="615" xr:uid="{D9002E70-135A-4893-829C-4F57866E69EE}"/>
    <cellStyle name="Normal 2 3 3 3 2 2 2" xfId="1287" xr:uid="{8A0AB5AA-49FF-47C8-B170-4C7BDE0014BB}"/>
    <cellStyle name="Normal 2 3 3 3 2 2 2 2" xfId="2631" xr:uid="{C4D36A35-80F1-40B7-B362-0A4EB264553E}"/>
    <cellStyle name="Normal 2 3 3 3 2 2 3" xfId="1959" xr:uid="{7492B1CE-5472-478E-92AA-A4A26E6E29F3}"/>
    <cellStyle name="Normal 2 3 3 3 2 3" xfId="951" xr:uid="{9FB6705D-A4B0-4A31-9AC4-2BE6313C0D12}"/>
    <cellStyle name="Normal 2 3 3 3 2 3 2" xfId="2295" xr:uid="{7FBE9E70-729C-4102-865E-CB5EDA6486B0}"/>
    <cellStyle name="Normal 2 3 3 3 2 4" xfId="1623" xr:uid="{7480DA0B-930A-4F6F-9395-710D3C80354D}"/>
    <cellStyle name="Normal 2 3 3 3 3" xfId="447" xr:uid="{854D7BE5-964F-4E96-8B9B-5477B2298952}"/>
    <cellStyle name="Normal 2 3 3 3 3 2" xfId="1119" xr:uid="{EB94B112-6E30-4342-A75E-890859059219}"/>
    <cellStyle name="Normal 2 3 3 3 3 2 2" xfId="2463" xr:uid="{6C1DC0BF-4862-46FD-9BCC-BCF685D0A87C}"/>
    <cellStyle name="Normal 2 3 3 3 3 3" xfId="1791" xr:uid="{B4E8C2C1-A9AE-4401-8D06-3A0BB560BA83}"/>
    <cellStyle name="Normal 2 3 3 3 4" xfId="783" xr:uid="{5C13F50C-1231-4AEC-9658-22F66069F6CB}"/>
    <cellStyle name="Normal 2 3 3 3 4 2" xfId="2127" xr:uid="{662341D9-9131-48FB-BDEA-3A117E73FA08}"/>
    <cellStyle name="Normal 2 3 3 3 5" xfId="1455" xr:uid="{56B17162-44A3-40E7-A7D6-8C3EB8B17CD6}"/>
    <cellStyle name="Normal 2 3 3 4" xfId="196" xr:uid="{5EA03F62-C5D7-496C-92B0-868802834DED}"/>
    <cellStyle name="Normal 2 3 3 4 2" xfId="532" xr:uid="{3541B328-B1F4-48BA-8CD3-52E61070CBB8}"/>
    <cellStyle name="Normal 2 3 3 4 2 2" xfId="1204" xr:uid="{87B16D0B-53A9-416E-A85C-7588684F1FCC}"/>
    <cellStyle name="Normal 2 3 3 4 2 2 2" xfId="2548" xr:uid="{B6D17BBD-2703-4D2F-BBEC-B6F117FDC155}"/>
    <cellStyle name="Normal 2 3 3 4 2 3" xfId="1876" xr:uid="{29011967-E05A-4456-83C9-F35B4A37ABD0}"/>
    <cellStyle name="Normal 2 3 3 4 3" xfId="868" xr:uid="{C19141E8-B32F-4DD7-93EA-D2D8C55E3D31}"/>
    <cellStyle name="Normal 2 3 3 4 3 2" xfId="2212" xr:uid="{86C79BE0-FC63-4F91-8FC4-B306C97C69F9}"/>
    <cellStyle name="Normal 2 3 3 4 4" xfId="1540" xr:uid="{C97D4C73-DCF4-47C6-B3F7-65CF15C258E0}"/>
    <cellStyle name="Normal 2 3 3 5" xfId="364" xr:uid="{3417597E-99CD-40FA-BA0F-D92ED3A54E71}"/>
    <cellStyle name="Normal 2 3 3 5 2" xfId="1036" xr:uid="{AB2E258C-068A-47D4-9CB0-7FF5D012DC59}"/>
    <cellStyle name="Normal 2 3 3 5 2 2" xfId="2380" xr:uid="{84984710-902C-48EA-8CA5-8B69A87BBFBE}"/>
    <cellStyle name="Normal 2 3 3 5 3" xfId="1708" xr:uid="{07A2CCFC-E248-4C48-9E55-2DBF3E3227E6}"/>
    <cellStyle name="Normal 2 3 3 6" xfId="700" xr:uid="{0D468D27-8463-4EF5-BEE3-5D96E3CD83D8}"/>
    <cellStyle name="Normal 2 3 3 6 2" xfId="2044" xr:uid="{8EDC639F-E350-42F2-8BC6-DC9AC2F3DECB}"/>
    <cellStyle name="Normal 2 3 3 7" xfId="1372" xr:uid="{793DB1B1-BB0F-43AF-915C-9BDD83C6A1A2}"/>
    <cellStyle name="Normal 2 3 4" xfId="48" xr:uid="{65BFF894-3382-4D85-B3DC-2212369ACAA9}"/>
    <cellStyle name="Normal 2 3 4 2" xfId="131" xr:uid="{F540460C-3FC3-4FB1-BEF1-3E493F5B210E}"/>
    <cellStyle name="Normal 2 3 4 2 2" xfId="299" xr:uid="{9552594E-B9CF-4F78-BA3C-D58841693218}"/>
    <cellStyle name="Normal 2 3 4 2 2 2" xfId="635" xr:uid="{C955727B-A297-44FD-A0AD-185BA3D29E90}"/>
    <cellStyle name="Normal 2 3 4 2 2 2 2" xfId="1307" xr:uid="{EDEFF971-CA4F-47CE-9A8D-0E761F8C3087}"/>
    <cellStyle name="Normal 2 3 4 2 2 2 2 2" xfId="2651" xr:uid="{EE4EB04D-1799-4685-8BC0-A31E99345DDB}"/>
    <cellStyle name="Normal 2 3 4 2 2 2 3" xfId="1979" xr:uid="{A74DE640-1F19-4E52-9883-27989A468C1B}"/>
    <cellStyle name="Normal 2 3 4 2 2 3" xfId="971" xr:uid="{01954193-E5E0-4B8E-B7A0-6F732DC151EE}"/>
    <cellStyle name="Normal 2 3 4 2 2 3 2" xfId="2315" xr:uid="{14F94E12-465A-412C-B8AD-D6ED83740C29}"/>
    <cellStyle name="Normal 2 3 4 2 2 4" xfId="1643" xr:uid="{E2A46F66-D72C-444F-88CE-8CE43C45C2E5}"/>
    <cellStyle name="Normal 2 3 4 2 3" xfId="467" xr:uid="{483EC4A8-76B2-4CD4-B280-762F5141D7A3}"/>
    <cellStyle name="Normal 2 3 4 2 3 2" xfId="1139" xr:uid="{A5631EF0-E131-4E55-B6EA-2A761886F4B5}"/>
    <cellStyle name="Normal 2 3 4 2 3 2 2" xfId="2483" xr:uid="{81C72B9A-ABC1-4A5C-AEAA-1875781F5869}"/>
    <cellStyle name="Normal 2 3 4 2 3 3" xfId="1811" xr:uid="{D486816C-E625-43A6-BBC7-38D1EFB7F8A3}"/>
    <cellStyle name="Normal 2 3 4 2 4" xfId="803" xr:uid="{FF3DDB97-D2D3-4137-8418-AC264C0D285A}"/>
    <cellStyle name="Normal 2 3 4 2 4 2" xfId="2147" xr:uid="{EC0FDF10-CC1C-4001-92BC-3F94BD786F4D}"/>
    <cellStyle name="Normal 2 3 4 2 5" xfId="1475" xr:uid="{D055C524-75F7-48E0-BAE3-C20CB0032274}"/>
    <cellStyle name="Normal 2 3 4 3" xfId="216" xr:uid="{C14C1E93-8A44-4624-968E-DECB47B25B36}"/>
    <cellStyle name="Normal 2 3 4 3 2" xfId="552" xr:uid="{3BF21C78-4469-404B-AFC9-E2C6545CCA04}"/>
    <cellStyle name="Normal 2 3 4 3 2 2" xfId="1224" xr:uid="{5284F648-8C3C-47A7-AC95-F1E6841859DF}"/>
    <cellStyle name="Normal 2 3 4 3 2 2 2" xfId="2568" xr:uid="{063CE234-8C5B-4801-96DA-49A21B22A8B4}"/>
    <cellStyle name="Normal 2 3 4 3 2 3" xfId="1896" xr:uid="{1559EB89-8959-42F9-9AF3-1023F22E79A4}"/>
    <cellStyle name="Normal 2 3 4 3 3" xfId="888" xr:uid="{BE065B3A-047C-4A15-B698-87DFCC674AC8}"/>
    <cellStyle name="Normal 2 3 4 3 3 2" xfId="2232" xr:uid="{09E994E1-00E8-45C2-8AFB-253EDA67A6DF}"/>
    <cellStyle name="Normal 2 3 4 3 4" xfId="1560" xr:uid="{8E85FFE1-D833-4F39-8B60-8D837E094B27}"/>
    <cellStyle name="Normal 2 3 4 4" xfId="384" xr:uid="{B15B617C-19BB-4FB8-8C27-C6B1654ED7B6}"/>
    <cellStyle name="Normal 2 3 4 4 2" xfId="1056" xr:uid="{0581D775-594B-4ED1-9167-7132D39E6D38}"/>
    <cellStyle name="Normal 2 3 4 4 2 2" xfId="2400" xr:uid="{E31AC664-48A6-478F-AB42-7AEF2F00CBD2}"/>
    <cellStyle name="Normal 2 3 4 4 3" xfId="1728" xr:uid="{F3BF514A-74A3-4C0A-912D-DF8CBF54837F}"/>
    <cellStyle name="Normal 2 3 4 5" xfId="720" xr:uid="{C29F2D6E-6037-4129-8698-22D3C1F26F9D}"/>
    <cellStyle name="Normal 2 3 4 5 2" xfId="2064" xr:uid="{DF535C99-66C3-4D6D-B7E6-74502EFEE42A}"/>
    <cellStyle name="Normal 2 3 4 6" xfId="1392" xr:uid="{1587C86E-E10A-489E-8E4E-CB373F8D1A00}"/>
    <cellStyle name="Normal 2 3 5" xfId="91" xr:uid="{6FA4F62B-ACF2-452B-BD97-77E1A90B70B1}"/>
    <cellStyle name="Normal 2 3 5 2" xfId="259" xr:uid="{3DEB5D08-B358-42D0-89C7-556E8CD8880C}"/>
    <cellStyle name="Normal 2 3 5 2 2" xfId="595" xr:uid="{D9424D49-1161-429F-81D1-B049BD3C6E5C}"/>
    <cellStyle name="Normal 2 3 5 2 2 2" xfId="1267" xr:uid="{8208102E-2BC6-40BF-9CF9-0103EB45240F}"/>
    <cellStyle name="Normal 2 3 5 2 2 2 2" xfId="2611" xr:uid="{E2B9E80A-7E42-4420-8E93-628EF00D7680}"/>
    <cellStyle name="Normal 2 3 5 2 2 3" xfId="1939" xr:uid="{D4E2B9AC-7908-4DC1-A1D6-6D847D173D0F}"/>
    <cellStyle name="Normal 2 3 5 2 3" xfId="931" xr:uid="{B638BF26-CDB0-4F4B-8B66-D5D0A8BEE265}"/>
    <cellStyle name="Normal 2 3 5 2 3 2" xfId="2275" xr:uid="{BAF647AA-7EFF-4D6A-ACF8-3AAAE4373900}"/>
    <cellStyle name="Normal 2 3 5 2 4" xfId="1603" xr:uid="{32D23A41-6C53-4552-837F-F2D5109620F4}"/>
    <cellStyle name="Normal 2 3 5 3" xfId="427" xr:uid="{F5A7D76F-18F1-4099-B066-643AD2FD6AA4}"/>
    <cellStyle name="Normal 2 3 5 3 2" xfId="1099" xr:uid="{2779E132-DDB7-4B5D-88D9-F3E21271A95E}"/>
    <cellStyle name="Normal 2 3 5 3 2 2" xfId="2443" xr:uid="{6BFE57E8-C460-4661-879C-879E5D21EF01}"/>
    <cellStyle name="Normal 2 3 5 3 3" xfId="1771" xr:uid="{972BA558-F61A-4109-A6B6-110CBC4B7E5D}"/>
    <cellStyle name="Normal 2 3 5 4" xfId="763" xr:uid="{3749AAE1-B193-4C45-B91F-1516C2564051}"/>
    <cellStyle name="Normal 2 3 5 4 2" xfId="2107" xr:uid="{23A49C5C-48BC-40AA-9ED3-24DE321DFDAE}"/>
    <cellStyle name="Normal 2 3 5 5" xfId="1435" xr:uid="{BCF73625-0307-4761-9C1D-42541B576CEB}"/>
    <cellStyle name="Normal 2 3 6" xfId="176" xr:uid="{8C943FFA-39BD-4937-A3F0-1629FD375354}"/>
    <cellStyle name="Normal 2 3 6 2" xfId="512" xr:uid="{0C04F4FC-CEF2-4A4C-A2CB-E6A347CADFFC}"/>
    <cellStyle name="Normal 2 3 6 2 2" xfId="1184" xr:uid="{E3564A42-FF92-40EF-9C30-4A8840A52BCE}"/>
    <cellStyle name="Normal 2 3 6 2 2 2" xfId="2528" xr:uid="{C27113E7-529C-4E1F-91CF-7170D969641B}"/>
    <cellStyle name="Normal 2 3 6 2 3" xfId="1856" xr:uid="{9D797B55-2A30-49DF-A64D-135D53FFE291}"/>
    <cellStyle name="Normal 2 3 6 3" xfId="848" xr:uid="{10B1BCEE-D6A6-42CA-9869-03C2DDA97D98}"/>
    <cellStyle name="Normal 2 3 6 3 2" xfId="2192" xr:uid="{FF5875B3-5329-4394-901A-994C5321280F}"/>
    <cellStyle name="Normal 2 3 6 4" xfId="1520" xr:uid="{606C5695-FCE2-4239-A85A-F222935020E3}"/>
    <cellStyle name="Normal 2 3 7" xfId="344" xr:uid="{FD54708F-47BF-46B8-BC10-5B9DEAFDD552}"/>
    <cellStyle name="Normal 2 3 7 2" xfId="1016" xr:uid="{0071FCE7-B737-436E-A7E4-DD7A9B419819}"/>
    <cellStyle name="Normal 2 3 7 2 2" xfId="2360" xr:uid="{9AFD3C54-C6BE-4373-AC49-D90E34832D34}"/>
    <cellStyle name="Normal 2 3 7 3" xfId="1688" xr:uid="{C66DC77D-AB12-4BB1-827B-23900533C8AF}"/>
    <cellStyle name="Normal 2 3 8" xfId="680" xr:uid="{15370333-2673-49B2-AAE2-5D8A5FACE8EF}"/>
    <cellStyle name="Normal 2 3 8 2" xfId="2024" xr:uid="{03181233-11AE-43BF-98C4-904045EA5129}"/>
    <cellStyle name="Normal 2 3 9" xfId="1352" xr:uid="{55BA4D65-0CCA-4C9E-8DA9-398A68F37671}"/>
    <cellStyle name="Normal 2 4" xfId="11" xr:uid="{9BC0614B-3547-45C0-ADBB-CFA8B8BF0DBE}"/>
    <cellStyle name="Normal 2 4 2" xfId="32" xr:uid="{CFFB0C6D-DC9E-45A3-8E15-0FFF88204BC2}"/>
    <cellStyle name="Normal 2 4 2 2" xfId="72" xr:uid="{60DA8D72-6AF5-466F-A76B-EE1963AC8BC9}"/>
    <cellStyle name="Normal 2 4 2 2 2" xfId="155" xr:uid="{35CB0A49-1788-487F-83A7-B754279A1884}"/>
    <cellStyle name="Normal 2 4 2 2 2 2" xfId="323" xr:uid="{D712CF92-242B-47D3-AFB7-750C78225C82}"/>
    <cellStyle name="Normal 2 4 2 2 2 2 2" xfId="659" xr:uid="{A9C80503-CA96-4BF4-ADCE-3BFF85B4B6EA}"/>
    <cellStyle name="Normal 2 4 2 2 2 2 2 2" xfId="1331" xr:uid="{135D5F73-DB01-4C7B-9249-1004F2787282}"/>
    <cellStyle name="Normal 2 4 2 2 2 2 2 2 2" xfId="2675" xr:uid="{A0B26AE3-7028-4B75-9A94-8261799B4D29}"/>
    <cellStyle name="Normal 2 4 2 2 2 2 2 3" xfId="2003" xr:uid="{6FAE4BE0-5C94-4E41-AB4B-8F7F6C8B411E}"/>
    <cellStyle name="Normal 2 4 2 2 2 2 3" xfId="995" xr:uid="{687EEC03-12B2-4DF6-961C-42505B19A23C}"/>
    <cellStyle name="Normal 2 4 2 2 2 2 3 2" xfId="2339" xr:uid="{D3D814DC-5E00-43E3-9951-D8B330C2FCA7}"/>
    <cellStyle name="Normal 2 4 2 2 2 2 4" xfId="1667" xr:uid="{3BDF1082-630B-4759-88C1-0810E6140ECC}"/>
    <cellStyle name="Normal 2 4 2 2 2 3" xfId="491" xr:uid="{F684A7EC-6A86-47D0-A328-E67A930B22B5}"/>
    <cellStyle name="Normal 2 4 2 2 2 3 2" xfId="1163" xr:uid="{27AA77CD-6D2D-4663-B437-19F06C6D80F7}"/>
    <cellStyle name="Normal 2 4 2 2 2 3 2 2" xfId="2507" xr:uid="{A83D4AB3-10CC-4749-9299-86FC484496FE}"/>
    <cellStyle name="Normal 2 4 2 2 2 3 3" xfId="1835" xr:uid="{60EB0CAC-5818-41E6-B626-1A905257DE26}"/>
    <cellStyle name="Normal 2 4 2 2 2 4" xfId="827" xr:uid="{EF137E82-A36E-4445-BA05-76B5C1B85456}"/>
    <cellStyle name="Normal 2 4 2 2 2 4 2" xfId="2171" xr:uid="{43D14267-6AC2-4B1C-9F7E-04B34439DD83}"/>
    <cellStyle name="Normal 2 4 2 2 2 5" xfId="1499" xr:uid="{CE05867B-B535-4007-BD17-BC8BE680112A}"/>
    <cellStyle name="Normal 2 4 2 2 3" xfId="240" xr:uid="{1BBCA6DB-16F6-4B02-A83F-39B4549ADED9}"/>
    <cellStyle name="Normal 2 4 2 2 3 2" xfId="576" xr:uid="{E8AC93AA-A0A3-4D1F-8C5D-22B8A154ED1D}"/>
    <cellStyle name="Normal 2 4 2 2 3 2 2" xfId="1248" xr:uid="{1276AE03-C2DA-4331-927B-07EEE109C188}"/>
    <cellStyle name="Normal 2 4 2 2 3 2 2 2" xfId="2592" xr:uid="{F3B8E6DA-978A-42D8-B1E3-5D882E0DF8F7}"/>
    <cellStyle name="Normal 2 4 2 2 3 2 3" xfId="1920" xr:uid="{8F28CBB0-4E49-462C-9E2F-9D834D7B8573}"/>
    <cellStyle name="Normal 2 4 2 2 3 3" xfId="912" xr:uid="{56E7AE1A-9EAF-41F7-A9F3-C8D3A2538CA8}"/>
    <cellStyle name="Normal 2 4 2 2 3 3 2" xfId="2256" xr:uid="{CE20B831-4D7C-4424-B35B-3BA66EC14721}"/>
    <cellStyle name="Normal 2 4 2 2 3 4" xfId="1584" xr:uid="{6D0FB3FC-1CB8-4AA9-992C-D7FFF07BD6E7}"/>
    <cellStyle name="Normal 2 4 2 2 4" xfId="408" xr:uid="{A5E31667-33F8-4AA2-BD6C-EE456576C560}"/>
    <cellStyle name="Normal 2 4 2 2 4 2" xfId="1080" xr:uid="{C5EAFD06-7438-476D-90DB-A78128C46D64}"/>
    <cellStyle name="Normal 2 4 2 2 4 2 2" xfId="2424" xr:uid="{D1EC6AF5-D455-4E0A-A173-2216D86CF1E9}"/>
    <cellStyle name="Normal 2 4 2 2 4 3" xfId="1752" xr:uid="{3AB74EEB-2C4D-4BFE-A7CF-C272C9EABAF9}"/>
    <cellStyle name="Normal 2 4 2 2 5" xfId="744" xr:uid="{3D82D0CA-B39B-43E2-8410-AECA76DBD797}"/>
    <cellStyle name="Normal 2 4 2 2 5 2" xfId="2088" xr:uid="{CB0FF404-F7CD-4BB4-8755-FAF4CBFCABEA}"/>
    <cellStyle name="Normal 2 4 2 2 6" xfId="1416" xr:uid="{1BE0F751-22A8-4890-8C45-4599D247EC5A}"/>
    <cellStyle name="Normal 2 4 2 3" xfId="115" xr:uid="{ADCD8FA0-60E0-4772-BB1A-DF09F55DDE66}"/>
    <cellStyle name="Normal 2 4 2 3 2" xfId="283" xr:uid="{189192A6-6F17-4B27-9DCE-DE267AD4ABA3}"/>
    <cellStyle name="Normal 2 4 2 3 2 2" xfId="619" xr:uid="{629F0130-3CEA-4073-9027-3AF491ABF07F}"/>
    <cellStyle name="Normal 2 4 2 3 2 2 2" xfId="1291" xr:uid="{87B78CA4-5FC3-481A-8CE4-F91B6443D2AD}"/>
    <cellStyle name="Normal 2 4 2 3 2 2 2 2" xfId="2635" xr:uid="{0E68124B-3857-4132-A396-C021B44EBEA4}"/>
    <cellStyle name="Normal 2 4 2 3 2 2 3" xfId="1963" xr:uid="{05C227F2-2AEC-4440-96A5-3E3F6D5FBA44}"/>
    <cellStyle name="Normal 2 4 2 3 2 3" xfId="955" xr:uid="{2F48C2D3-224A-479F-873E-F094FD06A07D}"/>
    <cellStyle name="Normal 2 4 2 3 2 3 2" xfId="2299" xr:uid="{2314F601-A47F-4BFE-9FAA-DFFB0B282B2B}"/>
    <cellStyle name="Normal 2 4 2 3 2 4" xfId="1627" xr:uid="{DFA46943-A9D3-4E2F-AA69-7140D3141718}"/>
    <cellStyle name="Normal 2 4 2 3 3" xfId="451" xr:uid="{E7E03A23-55D3-4DE5-9D47-952B981DDDE1}"/>
    <cellStyle name="Normal 2 4 2 3 3 2" xfId="1123" xr:uid="{C6DE6624-0B07-43AF-8355-ADCCAEB58C2A}"/>
    <cellStyle name="Normal 2 4 2 3 3 2 2" xfId="2467" xr:uid="{37059A81-2127-484E-875B-750AC2DAA02E}"/>
    <cellStyle name="Normal 2 4 2 3 3 3" xfId="1795" xr:uid="{52C32159-2550-4C7E-83C8-16F28F154437}"/>
    <cellStyle name="Normal 2 4 2 3 4" xfId="787" xr:uid="{0DB1D3D4-FEC6-4ED1-ABEA-F472AF911569}"/>
    <cellStyle name="Normal 2 4 2 3 4 2" xfId="2131" xr:uid="{D52D4694-6200-4EC5-8D8C-D1BB97F72937}"/>
    <cellStyle name="Normal 2 4 2 3 5" xfId="1459" xr:uid="{005AB308-37D2-45D7-86CF-883390B9E497}"/>
    <cellStyle name="Normal 2 4 2 4" xfId="200" xr:uid="{A293FECC-92A0-41EA-A1EA-B9737670298C}"/>
    <cellStyle name="Normal 2 4 2 4 2" xfId="536" xr:uid="{B0152615-746F-4111-9747-6BA8B358E1CA}"/>
    <cellStyle name="Normal 2 4 2 4 2 2" xfId="1208" xr:uid="{EFE0F00F-0195-4E9B-91C9-8208509BC670}"/>
    <cellStyle name="Normal 2 4 2 4 2 2 2" xfId="2552" xr:uid="{84891519-C07E-485F-A91C-B9F60B4E438B}"/>
    <cellStyle name="Normal 2 4 2 4 2 3" xfId="1880" xr:uid="{B208D273-2E63-4820-B507-E07619453EE5}"/>
    <cellStyle name="Normal 2 4 2 4 3" xfId="872" xr:uid="{3D07153B-4772-424F-A225-B34B6BA8A790}"/>
    <cellStyle name="Normal 2 4 2 4 3 2" xfId="2216" xr:uid="{6FB1F44F-DCC2-4067-B0A8-08FBD1BDE0A1}"/>
    <cellStyle name="Normal 2 4 2 4 4" xfId="1544" xr:uid="{E8FF8DD0-A9F0-4AD1-AA96-F12BC0D80684}"/>
    <cellStyle name="Normal 2 4 2 5" xfId="368" xr:uid="{ACC86F0A-7F9E-4027-9C8C-3A42816FCC37}"/>
    <cellStyle name="Normal 2 4 2 5 2" xfId="1040" xr:uid="{73541071-7F6F-4624-B93F-B559B56C39D9}"/>
    <cellStyle name="Normal 2 4 2 5 2 2" xfId="2384" xr:uid="{A5A29093-DF24-41E4-841C-89F94D4D6AE1}"/>
    <cellStyle name="Normal 2 4 2 5 3" xfId="1712" xr:uid="{348A4FC0-6FE1-4383-A1BF-9DB844FE03D5}"/>
    <cellStyle name="Normal 2 4 2 6" xfId="704" xr:uid="{36E73FF6-EB93-401F-ADE3-AE650D83239B}"/>
    <cellStyle name="Normal 2 4 2 6 2" xfId="2048" xr:uid="{48599AA6-AF09-4A57-82D5-202BCEEB1551}"/>
    <cellStyle name="Normal 2 4 2 7" xfId="1376" xr:uid="{9E8D4B33-8AD7-44AE-A141-34E704AA2CBB}"/>
    <cellStyle name="Normal 2 4 3" xfId="52" xr:uid="{B3A2C67A-EAA6-4112-B511-1607BFFFEBBC}"/>
    <cellStyle name="Normal 2 4 3 2" xfId="135" xr:uid="{26A3ECBB-6649-4285-A2D6-41F586497C8C}"/>
    <cellStyle name="Normal 2 4 3 2 2" xfId="303" xr:uid="{214988EA-B61C-4441-8377-C1B8D5DE2F6A}"/>
    <cellStyle name="Normal 2 4 3 2 2 2" xfId="639" xr:uid="{9DE0673C-A238-4535-8D64-478B17248B7B}"/>
    <cellStyle name="Normal 2 4 3 2 2 2 2" xfId="1311" xr:uid="{85CB85FC-710B-4FA4-BB26-E706107387B2}"/>
    <cellStyle name="Normal 2 4 3 2 2 2 2 2" xfId="2655" xr:uid="{1C8209E5-C6EB-4BB9-8AA1-5FF4BBEA6C28}"/>
    <cellStyle name="Normal 2 4 3 2 2 2 3" xfId="1983" xr:uid="{3EA354B6-012B-478D-BBA2-24E7BB5CE5B9}"/>
    <cellStyle name="Normal 2 4 3 2 2 3" xfId="975" xr:uid="{38C9E406-7C4E-4FF5-9378-10874D9022F1}"/>
    <cellStyle name="Normal 2 4 3 2 2 3 2" xfId="2319" xr:uid="{61BB718C-A5CF-4509-BCBA-C4BF58C7A5F1}"/>
    <cellStyle name="Normal 2 4 3 2 2 4" xfId="1647" xr:uid="{E1F796D0-556E-4CC2-8B7A-CC970C228915}"/>
    <cellStyle name="Normal 2 4 3 2 3" xfId="471" xr:uid="{163DCE9B-0343-4AC9-BFFD-98559986D7BA}"/>
    <cellStyle name="Normal 2 4 3 2 3 2" xfId="1143" xr:uid="{646DD027-C0FA-4DBA-B3C9-7E1977D37674}"/>
    <cellStyle name="Normal 2 4 3 2 3 2 2" xfId="2487" xr:uid="{556BA7A8-9EC9-4DDF-8253-DB2C540FBE63}"/>
    <cellStyle name="Normal 2 4 3 2 3 3" xfId="1815" xr:uid="{826A2F0A-F1EB-405C-A493-A6E536838415}"/>
    <cellStyle name="Normal 2 4 3 2 4" xfId="807" xr:uid="{7CA5C370-C6F9-4B74-85CA-C077FAD092EB}"/>
    <cellStyle name="Normal 2 4 3 2 4 2" xfId="2151" xr:uid="{96D690C5-4BB7-4636-8A41-A1E1AE5BDB0E}"/>
    <cellStyle name="Normal 2 4 3 2 5" xfId="1479" xr:uid="{F15F7BA3-0BBB-4BCE-94B9-03CB06723E78}"/>
    <cellStyle name="Normal 2 4 3 3" xfId="220" xr:uid="{46E155FA-EC67-4959-A06D-80C366E8414E}"/>
    <cellStyle name="Normal 2 4 3 3 2" xfId="556" xr:uid="{19765130-9450-41CC-88AF-30E85D9F628D}"/>
    <cellStyle name="Normal 2 4 3 3 2 2" xfId="1228" xr:uid="{41270EFA-A859-45ED-8BA9-F91DDE147D90}"/>
    <cellStyle name="Normal 2 4 3 3 2 2 2" xfId="2572" xr:uid="{C20986C5-224F-4202-82DB-C51F064B96A1}"/>
    <cellStyle name="Normal 2 4 3 3 2 3" xfId="1900" xr:uid="{98A9C99B-9786-48D2-A8F2-6B55EBA64CC9}"/>
    <cellStyle name="Normal 2 4 3 3 3" xfId="892" xr:uid="{F722F7FC-3ED5-443F-8C92-D435AAC8B66F}"/>
    <cellStyle name="Normal 2 4 3 3 3 2" xfId="2236" xr:uid="{29383D36-49F1-4A19-97A9-7321550A002C}"/>
    <cellStyle name="Normal 2 4 3 3 4" xfId="1564" xr:uid="{B281A0F1-DE3E-4179-9A87-A57E343DE0D6}"/>
    <cellStyle name="Normal 2 4 3 4" xfId="388" xr:uid="{0A2E16A3-2284-4D16-ABE0-D80B31A4F766}"/>
    <cellStyle name="Normal 2 4 3 4 2" xfId="1060" xr:uid="{0FC03439-6401-4438-A491-7E94CA8F3F1E}"/>
    <cellStyle name="Normal 2 4 3 4 2 2" xfId="2404" xr:uid="{FB739E9C-3E08-48D5-B97C-BF343BA3BAB0}"/>
    <cellStyle name="Normal 2 4 3 4 3" xfId="1732" xr:uid="{1D040F12-3221-4A16-A243-7659E4F7E52B}"/>
    <cellStyle name="Normal 2 4 3 5" xfId="724" xr:uid="{6A47CEDE-9633-4FCD-9851-8D0D0CC559B0}"/>
    <cellStyle name="Normal 2 4 3 5 2" xfId="2068" xr:uid="{BCE92F33-DF34-4FB7-8D78-1D19F2566E09}"/>
    <cellStyle name="Normal 2 4 3 6" xfId="1396" xr:uid="{2D14FBC5-8857-420F-AA05-6C0F5304EFE4}"/>
    <cellStyle name="Normal 2 4 4" xfId="95" xr:uid="{38B4B576-41C9-45CF-AE6F-6826979D05DC}"/>
    <cellStyle name="Normal 2 4 4 2" xfId="263" xr:uid="{064A2D60-DA29-4A70-9A94-7C149DAC19E4}"/>
    <cellStyle name="Normal 2 4 4 2 2" xfId="599" xr:uid="{95E335F3-0B04-49DD-A065-40A28C0FA5FF}"/>
    <cellStyle name="Normal 2 4 4 2 2 2" xfId="1271" xr:uid="{4DC80A88-E797-4302-ADAA-3894B8FC8EED}"/>
    <cellStyle name="Normal 2 4 4 2 2 2 2" xfId="2615" xr:uid="{C8251A7E-C762-485E-8E0D-0FAC5A0FA658}"/>
    <cellStyle name="Normal 2 4 4 2 2 3" xfId="1943" xr:uid="{D4173B89-4575-462E-B7DC-CF654DE1B34A}"/>
    <cellStyle name="Normal 2 4 4 2 3" xfId="935" xr:uid="{A1CCFA94-965D-4D00-8734-D527E5F45187}"/>
    <cellStyle name="Normal 2 4 4 2 3 2" xfId="2279" xr:uid="{C7651AFD-2376-4249-9FE5-5B6795228AB5}"/>
    <cellStyle name="Normal 2 4 4 2 4" xfId="1607" xr:uid="{43014FF6-614B-4696-AE86-9997333B4D02}"/>
    <cellStyle name="Normal 2 4 4 3" xfId="431" xr:uid="{000E0BF7-A59E-4EE0-BDC2-51F26B0ACA85}"/>
    <cellStyle name="Normal 2 4 4 3 2" xfId="1103" xr:uid="{DFE7AF7D-D469-4A36-8653-20A63F516ED0}"/>
    <cellStyle name="Normal 2 4 4 3 2 2" xfId="2447" xr:uid="{D0DA7792-E2EA-400D-AFD6-3ED9E0984AB8}"/>
    <cellStyle name="Normal 2 4 4 3 3" xfId="1775" xr:uid="{20E3F999-A91C-44E9-8422-593E40D130EC}"/>
    <cellStyle name="Normal 2 4 4 4" xfId="767" xr:uid="{263681F9-5F8C-41A4-840A-7C161347A128}"/>
    <cellStyle name="Normal 2 4 4 4 2" xfId="2111" xr:uid="{78C8A09C-1251-4857-BFB4-F20B0853981B}"/>
    <cellStyle name="Normal 2 4 4 5" xfId="1439" xr:uid="{B53DE0BF-C4CB-4923-AB15-A4B884413EDC}"/>
    <cellStyle name="Normal 2 4 5" xfId="180" xr:uid="{CD674F8D-8495-4C6F-B264-35829465BCEA}"/>
    <cellStyle name="Normal 2 4 5 2" xfId="516" xr:uid="{6FC2B2AF-7B03-4B6E-9F49-8840AA0B85F3}"/>
    <cellStyle name="Normal 2 4 5 2 2" xfId="1188" xr:uid="{909AC2E9-60BF-43DA-A977-3891619BB440}"/>
    <cellStyle name="Normal 2 4 5 2 2 2" xfId="2532" xr:uid="{C04DCA99-213A-44E4-970C-BBCE6C66F0CF}"/>
    <cellStyle name="Normal 2 4 5 2 3" xfId="1860" xr:uid="{FE3D4C06-33B4-4A2F-B2FD-A02529E792B2}"/>
    <cellStyle name="Normal 2 4 5 3" xfId="852" xr:uid="{844CA7E6-C449-4F20-8F55-0FDAFCB396B6}"/>
    <cellStyle name="Normal 2 4 5 3 2" xfId="2196" xr:uid="{AF41F7FF-4D28-4D3C-9BE2-4C645CEAAF0E}"/>
    <cellStyle name="Normal 2 4 5 4" xfId="1524" xr:uid="{E1BF1C99-9809-45B8-9D9D-FF1D0D4645CD}"/>
    <cellStyle name="Normal 2 4 6" xfId="348" xr:uid="{ACA63C71-0619-4176-A259-E732166A81D0}"/>
    <cellStyle name="Normal 2 4 6 2" xfId="1020" xr:uid="{86D812C2-04C2-477C-B7E5-8C56FA04CBB5}"/>
    <cellStyle name="Normal 2 4 6 2 2" xfId="2364" xr:uid="{525AF85F-6E98-4CED-A10F-B239A0317980}"/>
    <cellStyle name="Normal 2 4 6 3" xfId="1692" xr:uid="{F4F2ADD2-DDA6-4CB2-AE59-E05F2E8E870E}"/>
    <cellStyle name="Normal 2 4 7" xfId="684" xr:uid="{51430C11-1B90-4D93-A946-0E094B1D3FF9}"/>
    <cellStyle name="Normal 2 4 7 2" xfId="2028" xr:uid="{741B89BC-28DE-4655-AE1F-9312CA3DA268}"/>
    <cellStyle name="Normal 2 4 8" xfId="1356" xr:uid="{B8D9D393-1BD6-4B9E-9E28-7763D24A9687}"/>
    <cellStyle name="Normal 2 5" xfId="24" xr:uid="{6980BB8A-0030-4E68-9A4B-33EFBC3F851E}"/>
    <cellStyle name="Normal 2 5 2" xfId="64" xr:uid="{7411C4F3-2444-4900-9016-8937BE68FDF5}"/>
    <cellStyle name="Normal 2 5 2 2" xfId="147" xr:uid="{74CBCFAC-4BC4-4487-A6A1-5BFF06E74F09}"/>
    <cellStyle name="Normal 2 5 2 2 2" xfId="315" xr:uid="{D8C94810-F389-4286-AF72-FE914E5FBE85}"/>
    <cellStyle name="Normal 2 5 2 2 2 2" xfId="651" xr:uid="{D6559C2A-72C5-4D1B-A823-32D8D544F21B}"/>
    <cellStyle name="Normal 2 5 2 2 2 2 2" xfId="1323" xr:uid="{4036A86D-5BB3-498D-8074-F7F501D3CF1C}"/>
    <cellStyle name="Normal 2 5 2 2 2 2 2 2" xfId="2667" xr:uid="{771350D1-13C8-4DF2-93DE-E807EC239BF0}"/>
    <cellStyle name="Normal 2 5 2 2 2 2 3" xfId="1995" xr:uid="{6550670C-E7AC-4D49-8AD3-89CC67C18C73}"/>
    <cellStyle name="Normal 2 5 2 2 2 3" xfId="987" xr:uid="{773AAEC8-C658-4902-AF41-31C2835A1C4D}"/>
    <cellStyle name="Normal 2 5 2 2 2 3 2" xfId="2331" xr:uid="{35FD6E23-3630-40BA-80EA-F1FBDB13DD7F}"/>
    <cellStyle name="Normal 2 5 2 2 2 4" xfId="1659" xr:uid="{898B4113-0C0D-40FB-9778-80A29E994FAD}"/>
    <cellStyle name="Normal 2 5 2 2 3" xfId="483" xr:uid="{C393B264-DDE7-4107-8995-FCBD057D7372}"/>
    <cellStyle name="Normal 2 5 2 2 3 2" xfId="1155" xr:uid="{36EAE5AF-CD38-452C-B79B-0F1304FE3CA3}"/>
    <cellStyle name="Normal 2 5 2 2 3 2 2" xfId="2499" xr:uid="{D4D4DC11-677A-42E4-BC5B-4DCADA488F3D}"/>
    <cellStyle name="Normal 2 5 2 2 3 3" xfId="1827" xr:uid="{0FCD5A29-35DF-402B-BDD4-18E8928E4667}"/>
    <cellStyle name="Normal 2 5 2 2 4" xfId="819" xr:uid="{6A50D473-B66B-4550-A0BB-B0EEA71ECDFC}"/>
    <cellStyle name="Normal 2 5 2 2 4 2" xfId="2163" xr:uid="{24B3650B-FA83-49D6-806C-BD068B56BD0C}"/>
    <cellStyle name="Normal 2 5 2 2 5" xfId="1491" xr:uid="{0D7FC199-454C-4226-BD3E-94BFCCD51A1E}"/>
    <cellStyle name="Normal 2 5 2 3" xfId="232" xr:uid="{E59FE1CB-E8C0-4A8D-996F-BD77974A0A79}"/>
    <cellStyle name="Normal 2 5 2 3 2" xfId="568" xr:uid="{CEFC1F4F-A69B-425D-83DC-A5D293C575F0}"/>
    <cellStyle name="Normal 2 5 2 3 2 2" xfId="1240" xr:uid="{0E7C0F1B-24F3-41A1-8C51-A9D908CE7BCB}"/>
    <cellStyle name="Normal 2 5 2 3 2 2 2" xfId="2584" xr:uid="{5A131345-0513-4C17-88BD-6E96A19121DB}"/>
    <cellStyle name="Normal 2 5 2 3 2 3" xfId="1912" xr:uid="{0613979D-83AC-4B75-854E-B8847B1FCD82}"/>
    <cellStyle name="Normal 2 5 2 3 3" xfId="904" xr:uid="{F29D828D-D753-4FDA-992A-862AB0029ABF}"/>
    <cellStyle name="Normal 2 5 2 3 3 2" xfId="2248" xr:uid="{60EF78A8-7C32-4F2A-AB69-AB65BFCC5099}"/>
    <cellStyle name="Normal 2 5 2 3 4" xfId="1576" xr:uid="{26B622B6-C8A9-4DCD-A17C-67976AB7E384}"/>
    <cellStyle name="Normal 2 5 2 4" xfId="400" xr:uid="{A77F8E01-C2BC-463D-868F-C6AEB8EC2796}"/>
    <cellStyle name="Normal 2 5 2 4 2" xfId="1072" xr:uid="{215C0C02-32BD-49F9-B3CB-57504D2851B0}"/>
    <cellStyle name="Normal 2 5 2 4 2 2" xfId="2416" xr:uid="{FB7DE101-A964-4FBB-82F6-D43ADEF3E190}"/>
    <cellStyle name="Normal 2 5 2 4 3" xfId="1744" xr:uid="{4F91F0F6-97EF-46D3-9D77-733296646FB2}"/>
    <cellStyle name="Normal 2 5 2 5" xfId="736" xr:uid="{5A967FE9-5ACE-4CC1-BB3E-E4D1AA5E041A}"/>
    <cellStyle name="Normal 2 5 2 5 2" xfId="2080" xr:uid="{00C29A45-6396-475D-A7C6-C07C9DA55CAF}"/>
    <cellStyle name="Normal 2 5 2 6" xfId="1408" xr:uid="{94981F73-8D8E-458C-A694-19367A1562AA}"/>
    <cellStyle name="Normal 2 5 3" xfId="107" xr:uid="{2297DFCD-1D12-44A3-ACC7-97F0BD01B03C}"/>
    <cellStyle name="Normal 2 5 3 2" xfId="275" xr:uid="{428FB83F-0D88-4B0B-B629-F0B288031BB6}"/>
    <cellStyle name="Normal 2 5 3 2 2" xfId="611" xr:uid="{F7CF5F58-A736-4AF0-B262-F8520D5F52FA}"/>
    <cellStyle name="Normal 2 5 3 2 2 2" xfId="1283" xr:uid="{817061BB-8A8B-4EE4-96F0-9A42DCDC8587}"/>
    <cellStyle name="Normal 2 5 3 2 2 2 2" xfId="2627" xr:uid="{B1FD3570-B882-4277-B0A3-FE1EE5EA9927}"/>
    <cellStyle name="Normal 2 5 3 2 2 3" xfId="1955" xr:uid="{940827D0-1E88-4717-A9B6-233EFD09137A}"/>
    <cellStyle name="Normal 2 5 3 2 3" xfId="947" xr:uid="{1BFEAA5B-F5FB-40DF-9292-4B37C66B9B30}"/>
    <cellStyle name="Normal 2 5 3 2 3 2" xfId="2291" xr:uid="{F6DE22A9-2E0F-493F-BE44-CBD0701F3C62}"/>
    <cellStyle name="Normal 2 5 3 2 4" xfId="1619" xr:uid="{53E4274C-D9A1-4D6B-B94D-866B704BA83D}"/>
    <cellStyle name="Normal 2 5 3 3" xfId="443" xr:uid="{8ECE8BD4-AE7E-41AC-9257-1BA326A8BE6C}"/>
    <cellStyle name="Normal 2 5 3 3 2" xfId="1115" xr:uid="{4D71B107-0970-4662-99C7-02BDE45AFADD}"/>
    <cellStyle name="Normal 2 5 3 3 2 2" xfId="2459" xr:uid="{06DF9F8A-A05B-49C0-A524-695CB610E5EE}"/>
    <cellStyle name="Normal 2 5 3 3 3" xfId="1787" xr:uid="{CEA4A8A8-A200-4ABB-9E51-FBB1E424D153}"/>
    <cellStyle name="Normal 2 5 3 4" xfId="779" xr:uid="{F3B3B64E-A2F5-4DEC-9962-18905D48ED79}"/>
    <cellStyle name="Normal 2 5 3 4 2" xfId="2123" xr:uid="{1313F232-336D-4656-8522-F48C415943F4}"/>
    <cellStyle name="Normal 2 5 3 5" xfId="1451" xr:uid="{029D6A1F-2A0E-40CE-9184-F59A48DE81A0}"/>
    <cellStyle name="Normal 2 5 4" xfId="192" xr:uid="{97FA8ECB-934B-4951-8526-0A31ED05E64B}"/>
    <cellStyle name="Normal 2 5 4 2" xfId="528" xr:uid="{6AF14F13-30F3-479F-B02F-F05CBE359AC3}"/>
    <cellStyle name="Normal 2 5 4 2 2" xfId="1200" xr:uid="{EDE0991A-4847-4470-894D-D13647FF4204}"/>
    <cellStyle name="Normal 2 5 4 2 2 2" xfId="2544" xr:uid="{B9215F4E-E1D8-42DC-99EC-DAE9DFA22A31}"/>
    <cellStyle name="Normal 2 5 4 2 3" xfId="1872" xr:uid="{025C4DBC-EB3F-4EB0-A8F3-C76C334FB2F8}"/>
    <cellStyle name="Normal 2 5 4 3" xfId="864" xr:uid="{9E32F473-77E1-44A2-B093-EB622B8E2545}"/>
    <cellStyle name="Normal 2 5 4 3 2" xfId="2208" xr:uid="{1B98859D-05CD-4D87-9C88-402EBD6B3499}"/>
    <cellStyle name="Normal 2 5 4 4" xfId="1536" xr:uid="{95956F3F-4F73-4D60-8641-DC32DAA6AD3E}"/>
    <cellStyle name="Normal 2 5 5" xfId="360" xr:uid="{62590E11-2967-4E24-B1BE-87CE88FA119B}"/>
    <cellStyle name="Normal 2 5 5 2" xfId="1032" xr:uid="{0B341AD7-DE70-495D-A792-39E358864A7A}"/>
    <cellStyle name="Normal 2 5 5 2 2" xfId="2376" xr:uid="{DBC58CB2-9996-4DB5-AB94-D24EC1F8FFA6}"/>
    <cellStyle name="Normal 2 5 5 3" xfId="1704" xr:uid="{D52AE6C0-290D-4B90-8A15-290CBA1004B9}"/>
    <cellStyle name="Normal 2 5 6" xfId="696" xr:uid="{0D8D92C8-0113-458F-B971-C9A0660A3AE7}"/>
    <cellStyle name="Normal 2 5 6 2" xfId="2040" xr:uid="{68B5FE54-02DF-45D8-9DB9-1F8DA95D4525}"/>
    <cellStyle name="Normal 2 5 7" xfId="1368" xr:uid="{E36ABB76-DE0A-4436-9FA8-DDB28141D8C3}"/>
    <cellStyle name="Normal 2 6" xfId="44" xr:uid="{A2399BD4-A69E-4541-8364-38EDC781F6FF}"/>
    <cellStyle name="Normal 2 6 2" xfId="127" xr:uid="{D47FF527-E2DA-44E7-A765-819E4BE9BECC}"/>
    <cellStyle name="Normal 2 6 2 2" xfId="295" xr:uid="{A6967F69-A649-4B5F-A51D-2F70F646B69C}"/>
    <cellStyle name="Normal 2 6 2 2 2" xfId="631" xr:uid="{5B095E02-C43D-441E-BE54-BF3920F6DF4A}"/>
    <cellStyle name="Normal 2 6 2 2 2 2" xfId="1303" xr:uid="{9C25F3E2-0310-44F8-B9C6-E26831723218}"/>
    <cellStyle name="Normal 2 6 2 2 2 2 2" xfId="2647" xr:uid="{A761D505-5891-4847-81D6-0160F683E7CC}"/>
    <cellStyle name="Normal 2 6 2 2 2 3" xfId="1975" xr:uid="{81DB8DE7-E16B-4927-B721-D6E8114DA005}"/>
    <cellStyle name="Normal 2 6 2 2 3" xfId="967" xr:uid="{87BDF611-B9D4-4698-8B84-FBD90BE422F1}"/>
    <cellStyle name="Normal 2 6 2 2 3 2" xfId="2311" xr:uid="{CE608E1D-4D1B-45C6-A313-3762A9A7A2C5}"/>
    <cellStyle name="Normal 2 6 2 2 4" xfId="1639" xr:uid="{6FD3C06E-DE1A-46A8-995A-6AC9FD062862}"/>
    <cellStyle name="Normal 2 6 2 3" xfId="463" xr:uid="{6C3DEF97-ED74-4CB6-A649-971627F30129}"/>
    <cellStyle name="Normal 2 6 2 3 2" xfId="1135" xr:uid="{57D49EC3-1652-425E-866B-C8FBB1479D50}"/>
    <cellStyle name="Normal 2 6 2 3 2 2" xfId="2479" xr:uid="{00213276-080D-42FC-B4F4-4DE365C972C4}"/>
    <cellStyle name="Normal 2 6 2 3 3" xfId="1807" xr:uid="{57382121-B662-4C8A-BADD-A2B96D583A03}"/>
    <cellStyle name="Normal 2 6 2 4" xfId="799" xr:uid="{4B2CE693-3EB8-49DF-88CA-FAF871CFF3EE}"/>
    <cellStyle name="Normal 2 6 2 4 2" xfId="2143" xr:uid="{3E105603-8EBE-42CF-9B6F-8FF6F7094343}"/>
    <cellStyle name="Normal 2 6 2 5" xfId="1471" xr:uid="{8CF934BE-8081-4259-8CD0-3D450B93FF2E}"/>
    <cellStyle name="Normal 2 6 3" xfId="212" xr:uid="{1B09D3CF-167F-4F53-B6EF-0906CDFDFE5A}"/>
    <cellStyle name="Normal 2 6 3 2" xfId="548" xr:uid="{9DF4BD4A-C186-48D2-A38E-22AC119946E8}"/>
    <cellStyle name="Normal 2 6 3 2 2" xfId="1220" xr:uid="{82E261A5-F151-4A0F-B8D5-9C3493E1379A}"/>
    <cellStyle name="Normal 2 6 3 2 2 2" xfId="2564" xr:uid="{68BF9505-5713-4793-A085-0A03448D754E}"/>
    <cellStyle name="Normal 2 6 3 2 3" xfId="1892" xr:uid="{C7067AF6-6EBE-47F8-B83F-9F246FAD623E}"/>
    <cellStyle name="Normal 2 6 3 3" xfId="884" xr:uid="{4DFE897E-95D0-4032-831B-CB466639B5B6}"/>
    <cellStyle name="Normal 2 6 3 3 2" xfId="2228" xr:uid="{0F901E50-0C60-4DB7-B233-0A8F9CD8657A}"/>
    <cellStyle name="Normal 2 6 3 4" xfId="1556" xr:uid="{3E9FA37E-346F-434B-A4BD-B66706537093}"/>
    <cellStyle name="Normal 2 6 4" xfId="380" xr:uid="{7DD42010-F994-4C1A-8F24-B791C86952EF}"/>
    <cellStyle name="Normal 2 6 4 2" xfId="1052" xr:uid="{E3340464-A9D4-4497-838D-C8B15A3CE24C}"/>
    <cellStyle name="Normal 2 6 4 2 2" xfId="2396" xr:uid="{1CA13293-7C5B-48D9-A7DB-D8852957435D}"/>
    <cellStyle name="Normal 2 6 4 3" xfId="1724" xr:uid="{570836F4-805A-4DE2-B757-6315F18BD4AC}"/>
    <cellStyle name="Normal 2 6 5" xfId="716" xr:uid="{D34E85C7-54F2-4334-972F-E75583F0FDB4}"/>
    <cellStyle name="Normal 2 6 5 2" xfId="2060" xr:uid="{14FC9825-D009-4107-8079-8BA2AADAA02C}"/>
    <cellStyle name="Normal 2 6 6" xfId="1388" xr:uid="{50E1605A-83C0-4A67-9A8D-E6D51A448E62}"/>
    <cellStyle name="Normal 2 7" xfId="87" xr:uid="{955D7210-3F5E-4A2F-BA4E-FD39FA4490D2}"/>
    <cellStyle name="Normal 2 7 2" xfId="255" xr:uid="{A725D34A-20CB-4A54-84F6-BC806D6853BC}"/>
    <cellStyle name="Normal 2 7 2 2" xfId="591" xr:uid="{DA79CAEA-C0FB-4F56-8DC7-D979F7F825CC}"/>
    <cellStyle name="Normal 2 7 2 2 2" xfId="1263" xr:uid="{E44A649A-A3B2-42FD-B8CE-CCFDD61A8E09}"/>
    <cellStyle name="Normal 2 7 2 2 2 2" xfId="2607" xr:uid="{B8075013-0143-460C-808F-56C1590C11C0}"/>
    <cellStyle name="Normal 2 7 2 2 3" xfId="1935" xr:uid="{424E81AB-0E92-499D-BF0F-570A16E853F2}"/>
    <cellStyle name="Normal 2 7 2 3" xfId="927" xr:uid="{2092E530-2C14-4581-8E9B-3CD7ECD7539F}"/>
    <cellStyle name="Normal 2 7 2 3 2" xfId="2271" xr:uid="{4E6F3D23-B4C4-4026-BD4B-C8FCEFE0BACC}"/>
    <cellStyle name="Normal 2 7 2 4" xfId="1599" xr:uid="{D1FB38E3-A44E-49A2-84BE-246BE0DCB7A5}"/>
    <cellStyle name="Normal 2 7 3" xfId="423" xr:uid="{21960399-7D59-4854-90EC-959E1231F8F1}"/>
    <cellStyle name="Normal 2 7 3 2" xfId="1095" xr:uid="{0E86F466-95ED-4DF8-BE93-B6B8AED9B263}"/>
    <cellStyle name="Normal 2 7 3 2 2" xfId="2439" xr:uid="{6765ADDA-E73D-41CE-89DA-1A89047E7F44}"/>
    <cellStyle name="Normal 2 7 3 3" xfId="1767" xr:uid="{9A013384-C692-448C-9F89-0745D38E9695}"/>
    <cellStyle name="Normal 2 7 4" xfId="759" xr:uid="{B996F16B-7DE3-4318-BB60-D58022EEC70F}"/>
    <cellStyle name="Normal 2 7 4 2" xfId="2103" xr:uid="{81EC8C2E-BC7B-4A13-9142-33F29823C0BC}"/>
    <cellStyle name="Normal 2 7 5" xfId="1431" xr:uid="{4AD4E935-9319-47CB-BE9A-911712FDBEC9}"/>
    <cellStyle name="Normal 2 8" xfId="172" xr:uid="{202CAB25-55C0-43AF-8847-D6CA093491EB}"/>
    <cellStyle name="Normal 2 8 2" xfId="508" xr:uid="{8D9EE97E-0473-487C-A28F-7163E19C8E4B}"/>
    <cellStyle name="Normal 2 8 2 2" xfId="1180" xr:uid="{FB78BB77-F076-4ED2-92A1-0E8C8AB1879B}"/>
    <cellStyle name="Normal 2 8 2 2 2" xfId="2524" xr:uid="{FF4879AA-568C-41E1-98DE-0CFC4AB84A6B}"/>
    <cellStyle name="Normal 2 8 2 3" xfId="1852" xr:uid="{31BB3DB5-60D5-49C0-ABF8-03BFAB200904}"/>
    <cellStyle name="Normal 2 8 3" xfId="844" xr:uid="{E6213224-679B-4A51-BBBE-A033FF8E497D}"/>
    <cellStyle name="Normal 2 8 3 2" xfId="2188" xr:uid="{401AF9B2-7D93-4BC3-95C2-84D69132A7B4}"/>
    <cellStyle name="Normal 2 8 4" xfId="1516" xr:uid="{D3C3CAD9-9512-49AA-93B1-5E777273C4B5}"/>
    <cellStyle name="Normal 2 9" xfId="340" xr:uid="{E9533FDB-8CE6-4B70-99DD-D890032198CA}"/>
    <cellStyle name="Normal 2 9 2" xfId="1012" xr:uid="{8F1169B3-A5B7-46B8-9E7C-8968223A6C29}"/>
    <cellStyle name="Normal 2 9 2 2" xfId="2356" xr:uid="{4297C7A9-A922-46EF-A8B2-CFE53A2D8355}"/>
    <cellStyle name="Normal 2 9 3" xfId="1684" xr:uid="{4CFAC541-27CD-4B05-9641-4D80A1F7D623}"/>
    <cellStyle name="Normal 3" xfId="19" xr:uid="{BE083E95-8268-49AA-86D0-541B7F97A382}"/>
    <cellStyle name="Normal 3 2" xfId="40" xr:uid="{29326189-570B-4DF1-BAA3-60E1701A4D3C}"/>
    <cellStyle name="Normal 3 2 2" xfId="80" xr:uid="{E00F9A21-E3AB-4376-8DA1-ACEDB3E79606}"/>
    <cellStyle name="Normal 3 2 2 2" xfId="163" xr:uid="{26E6FE5A-CC3D-4506-A90B-F447037DA2DC}"/>
    <cellStyle name="Normal 3 2 2 2 2" xfId="331" xr:uid="{61585E4E-401A-46A6-A6EB-F67ED9AD712E}"/>
    <cellStyle name="Normal 3 2 2 2 2 2" xfId="667" xr:uid="{3EC27DA1-303A-4AF5-9065-2625E70C2186}"/>
    <cellStyle name="Normal 3 2 2 2 2 2 2" xfId="1339" xr:uid="{36A1348A-44C4-4F45-BCC3-03FBBFA2E414}"/>
    <cellStyle name="Normal 3 2 2 2 2 2 2 2" xfId="2683" xr:uid="{9415BCA7-3549-4DD8-A0E8-7EE3799917BD}"/>
    <cellStyle name="Normal 3 2 2 2 2 2 3" xfId="2011" xr:uid="{15E6620C-E8FD-43FF-9481-24299909166D}"/>
    <cellStyle name="Normal 3 2 2 2 2 3" xfId="1003" xr:uid="{7427FB0B-F20C-408F-933A-7C510E4C0B3F}"/>
    <cellStyle name="Normal 3 2 2 2 2 3 2" xfId="2347" xr:uid="{2E47B8EE-AF6A-4E73-9E58-14819898AF84}"/>
    <cellStyle name="Normal 3 2 2 2 2 4" xfId="1675" xr:uid="{819C9657-EF21-43CC-A94E-A498C136AF02}"/>
    <cellStyle name="Normal 3 2 2 2 3" xfId="499" xr:uid="{1002EB96-E8CE-4CA8-B8CC-41EF632C4BF4}"/>
    <cellStyle name="Normal 3 2 2 2 3 2" xfId="1171" xr:uid="{C53E2E4E-8531-445C-A4E1-9BB3B699F64F}"/>
    <cellStyle name="Normal 3 2 2 2 3 2 2" xfId="2515" xr:uid="{7F284ACC-0B89-48FC-8068-49B2056D019D}"/>
    <cellStyle name="Normal 3 2 2 2 3 3" xfId="1843" xr:uid="{CDD9880D-8C08-4A88-A3E5-FA1CB6E2B890}"/>
    <cellStyle name="Normal 3 2 2 2 4" xfId="835" xr:uid="{D8126693-5647-4DC3-AC21-1F266C9DC6CB}"/>
    <cellStyle name="Normal 3 2 2 2 4 2" xfId="2179" xr:uid="{7D68EEFA-917F-4A85-B7FD-32DC390FA7AC}"/>
    <cellStyle name="Normal 3 2 2 2 5" xfId="1507" xr:uid="{9B2C8F1A-B572-46F3-B7A9-9887CF9C58CE}"/>
    <cellStyle name="Normal 3 2 2 3" xfId="248" xr:uid="{34E64CD9-D2B0-4E46-B9E1-3ECD4199883D}"/>
    <cellStyle name="Normal 3 2 2 3 2" xfId="584" xr:uid="{E3DD8A80-B3CA-4710-A957-1AA78858FFA4}"/>
    <cellStyle name="Normal 3 2 2 3 2 2" xfId="1256" xr:uid="{C97DBB54-0198-4785-96C3-CF0F03B80964}"/>
    <cellStyle name="Normal 3 2 2 3 2 2 2" xfId="2600" xr:uid="{70B412E3-2860-42E4-97CC-DBB18D040172}"/>
    <cellStyle name="Normal 3 2 2 3 2 3" xfId="1928" xr:uid="{D04A6FE4-CAF5-493C-85A9-9578321E7760}"/>
    <cellStyle name="Normal 3 2 2 3 3" xfId="920" xr:uid="{702E72BE-0E02-4A36-878D-C21639708E7E}"/>
    <cellStyle name="Normal 3 2 2 3 3 2" xfId="2264" xr:uid="{932D863A-EE5A-41B7-BEF9-8FBEF4F741FE}"/>
    <cellStyle name="Normal 3 2 2 3 4" xfId="1592" xr:uid="{E57EBC81-25E1-457B-9986-DE3DAA488CE6}"/>
    <cellStyle name="Normal 3 2 2 4" xfId="416" xr:uid="{8ABF5D43-BAF6-4AE1-983F-7827550793DA}"/>
    <cellStyle name="Normal 3 2 2 4 2" xfId="1088" xr:uid="{A471A6F3-C608-4947-AF12-CDBC14944DB5}"/>
    <cellStyle name="Normal 3 2 2 4 2 2" xfId="2432" xr:uid="{F2D981FA-FC6E-45A0-B64E-6A58C29ABEA9}"/>
    <cellStyle name="Normal 3 2 2 4 3" xfId="1760" xr:uid="{F9A44D9D-FEEA-402D-B370-1372D912184C}"/>
    <cellStyle name="Normal 3 2 2 5" xfId="752" xr:uid="{77E7EC75-F5A7-40FA-9990-2061E3393C61}"/>
    <cellStyle name="Normal 3 2 2 5 2" xfId="2096" xr:uid="{0A1D8A81-0E85-4FF1-85AF-705B451F9CBA}"/>
    <cellStyle name="Normal 3 2 2 6" xfId="1424" xr:uid="{E8FEC86C-8914-4593-A2C7-686093FB1CDF}"/>
    <cellStyle name="Normal 3 2 3" xfId="123" xr:uid="{C4BD8FFC-92DE-4159-B299-74E1A8BD07F6}"/>
    <cellStyle name="Normal 3 2 3 2" xfId="291" xr:uid="{9A0E90FE-E9D0-4033-A144-7480F1DBE558}"/>
    <cellStyle name="Normal 3 2 3 2 2" xfId="627" xr:uid="{1AE0FF18-1470-43EF-BE60-550A44313D1E}"/>
    <cellStyle name="Normal 3 2 3 2 2 2" xfId="1299" xr:uid="{86C2257F-794B-4C41-BF2D-2B521E9B6A2F}"/>
    <cellStyle name="Normal 3 2 3 2 2 2 2" xfId="2643" xr:uid="{FFE50958-0EAC-46EB-988B-8DB4FD284540}"/>
    <cellStyle name="Normal 3 2 3 2 2 3" xfId="1971" xr:uid="{C85AEA88-302D-48A8-A738-D3DC47091250}"/>
    <cellStyle name="Normal 3 2 3 2 3" xfId="963" xr:uid="{1F67D574-6448-425C-AD2D-FC6EA6575165}"/>
    <cellStyle name="Normal 3 2 3 2 3 2" xfId="2307" xr:uid="{A778BA50-EDEF-46E5-A714-14D3425EF9F4}"/>
    <cellStyle name="Normal 3 2 3 2 4" xfId="1635" xr:uid="{1EB9C226-DEAE-483C-96AA-15149D36580E}"/>
    <cellStyle name="Normal 3 2 3 3" xfId="459" xr:uid="{6FB35069-CC5A-4E29-9E7A-484E6119193F}"/>
    <cellStyle name="Normal 3 2 3 3 2" xfId="1131" xr:uid="{B31F0097-79CE-449D-9EC5-E7C3ABAFC7BC}"/>
    <cellStyle name="Normal 3 2 3 3 2 2" xfId="2475" xr:uid="{4C100ADA-2580-4BDC-BA62-7197ECC40981}"/>
    <cellStyle name="Normal 3 2 3 3 3" xfId="1803" xr:uid="{135EC4AB-1DAE-493D-95D2-0AE337EFF45E}"/>
    <cellStyle name="Normal 3 2 3 4" xfId="795" xr:uid="{D7DCA621-EB33-4BA3-BA05-66E684452625}"/>
    <cellStyle name="Normal 3 2 3 4 2" xfId="2139" xr:uid="{4290E264-FC30-4278-9887-DDF0D0259F99}"/>
    <cellStyle name="Normal 3 2 3 5" xfId="1467" xr:uid="{8CBE31AB-9491-464D-B87C-127C4CAC923B}"/>
    <cellStyle name="Normal 3 2 4" xfId="208" xr:uid="{E5D6B681-9B88-4798-85C8-7056E0813F7E}"/>
    <cellStyle name="Normal 3 2 4 2" xfId="544" xr:uid="{7DDE3A5D-2405-4F95-AF7D-95EA9ECD7099}"/>
    <cellStyle name="Normal 3 2 4 2 2" xfId="1216" xr:uid="{DDC227D3-AE79-4050-81C0-37546953978F}"/>
    <cellStyle name="Normal 3 2 4 2 2 2" xfId="2560" xr:uid="{338AAE73-6CAD-481B-A327-4D1A304B03B9}"/>
    <cellStyle name="Normal 3 2 4 2 3" xfId="1888" xr:uid="{B613C672-7EEB-4239-AC67-5827A00F25CC}"/>
    <cellStyle name="Normal 3 2 4 3" xfId="880" xr:uid="{4130B212-3B6A-489A-8F41-6B91F3454F4A}"/>
    <cellStyle name="Normal 3 2 4 3 2" xfId="2224" xr:uid="{71622F6E-CC6F-418B-BF82-D12666D5B6D0}"/>
    <cellStyle name="Normal 3 2 4 4" xfId="1552" xr:uid="{85E3E60F-1A1E-4BA6-B4C8-344D04967087}"/>
    <cellStyle name="Normal 3 2 5" xfId="376" xr:uid="{B62962A0-2E54-4702-80AB-DF71461E2E4A}"/>
    <cellStyle name="Normal 3 2 5 2" xfId="1048" xr:uid="{35E71B2C-F75B-4BE5-89A0-3247416997FF}"/>
    <cellStyle name="Normal 3 2 5 2 2" xfId="2392" xr:uid="{26BA79B1-DE7D-401F-9325-8AD5B1031008}"/>
    <cellStyle name="Normal 3 2 5 3" xfId="1720" xr:uid="{2C297A59-1A2F-46A3-95FE-3179A5385CD2}"/>
    <cellStyle name="Normal 3 2 6" xfId="712" xr:uid="{2F562C07-6092-4C07-B941-BB98674932FF}"/>
    <cellStyle name="Normal 3 2 6 2" xfId="2056" xr:uid="{00B2D532-4434-44B1-A6B1-141B809FB456}"/>
    <cellStyle name="Normal 3 2 7" xfId="1384" xr:uid="{4C62D332-4E92-4107-9C80-37D33EDD79A3}"/>
    <cellStyle name="Normal 3 3" xfId="60" xr:uid="{012D03A0-1333-4C81-8FD7-EAA2B19BA6F1}"/>
    <cellStyle name="Normal 3 3 2" xfId="143" xr:uid="{06292A12-7421-4451-9579-639E63DF3808}"/>
    <cellStyle name="Normal 3 3 2 2" xfId="311" xr:uid="{594DFCBC-8829-4918-9B2F-05665C34023F}"/>
    <cellStyle name="Normal 3 3 2 2 2" xfId="647" xr:uid="{C3D41206-DAC5-451E-8EE6-57BF58B839F7}"/>
    <cellStyle name="Normal 3 3 2 2 2 2" xfId="1319" xr:uid="{0A10FFA9-E69A-4113-BC71-A3E4A0A466EC}"/>
    <cellStyle name="Normal 3 3 2 2 2 2 2" xfId="2663" xr:uid="{B942878F-EE1A-4C74-8681-CA63709C8510}"/>
    <cellStyle name="Normal 3 3 2 2 2 3" xfId="1991" xr:uid="{10510758-29E6-43B6-AF20-E96B9B884AB0}"/>
    <cellStyle name="Normal 3 3 2 2 3" xfId="983" xr:uid="{42BD551D-93E0-4F36-BF7C-50576813803E}"/>
    <cellStyle name="Normal 3 3 2 2 3 2" xfId="2327" xr:uid="{F0B4F6B2-FABD-41BC-B798-3DA629487EF8}"/>
    <cellStyle name="Normal 3 3 2 2 4" xfId="1655" xr:uid="{7D0B568B-07B7-449E-98EC-F513C1AC4EB6}"/>
    <cellStyle name="Normal 3 3 2 3" xfId="479" xr:uid="{2120E8A2-7268-4C15-9DF7-4F62A5A80A6B}"/>
    <cellStyle name="Normal 3 3 2 3 2" xfId="1151" xr:uid="{CA512613-C400-4410-8DFB-C038819E92D1}"/>
    <cellStyle name="Normal 3 3 2 3 2 2" xfId="2495" xr:uid="{899513E1-86E7-4606-B774-B6949B8965A7}"/>
    <cellStyle name="Normal 3 3 2 3 3" xfId="1823" xr:uid="{5BE7DEF6-5314-46E3-93A3-48371225F079}"/>
    <cellStyle name="Normal 3 3 2 4" xfId="815" xr:uid="{783D4FA8-3AB0-463F-BD08-17242D124E52}"/>
    <cellStyle name="Normal 3 3 2 4 2" xfId="2159" xr:uid="{CD703AFB-9FB1-470A-9A0C-1EDEE7E010A8}"/>
    <cellStyle name="Normal 3 3 2 5" xfId="1487" xr:uid="{CB35FA79-B62E-4FB3-A662-5CBDAF0AEDFE}"/>
    <cellStyle name="Normal 3 3 3" xfId="228" xr:uid="{DF861ACE-2293-4243-95E4-5C0AD96760D8}"/>
    <cellStyle name="Normal 3 3 3 2" xfId="564" xr:uid="{A1ABC586-A33F-4F2C-A37F-488AB7BFA6C3}"/>
    <cellStyle name="Normal 3 3 3 2 2" xfId="1236" xr:uid="{F13D3B48-648F-4832-8C7A-4BEC162452F3}"/>
    <cellStyle name="Normal 3 3 3 2 2 2" xfId="2580" xr:uid="{43E60B49-D903-4B5D-AC32-2EF2CD3099BF}"/>
    <cellStyle name="Normal 3 3 3 2 3" xfId="1908" xr:uid="{D807EA36-06BD-4371-836D-DF2EA732E07D}"/>
    <cellStyle name="Normal 3 3 3 3" xfId="900" xr:uid="{971A8964-859E-4EFC-9C53-C6323DFD052B}"/>
    <cellStyle name="Normal 3 3 3 3 2" xfId="2244" xr:uid="{58A6B091-648A-4A6F-91FE-FD5731F97203}"/>
    <cellStyle name="Normal 3 3 3 4" xfId="1572" xr:uid="{50D41EF7-BFD3-4CB9-89F7-72F198CE65F6}"/>
    <cellStyle name="Normal 3 3 4" xfId="396" xr:uid="{6B4004DB-7B34-483F-A462-BE94F9422A6E}"/>
    <cellStyle name="Normal 3 3 4 2" xfId="1068" xr:uid="{3D9CFA11-8C42-41F5-85E5-B96AA5B85099}"/>
    <cellStyle name="Normal 3 3 4 2 2" xfId="2412" xr:uid="{2C981D96-FF2F-4331-B874-33AAF1E623A0}"/>
    <cellStyle name="Normal 3 3 4 3" xfId="1740" xr:uid="{C6FE2300-6B64-4276-B2AB-B062D2E3B4F1}"/>
    <cellStyle name="Normal 3 3 5" xfId="732" xr:uid="{8D05B50C-680C-4D6A-B528-58F0144AFB19}"/>
    <cellStyle name="Normal 3 3 5 2" xfId="2076" xr:uid="{A87BD986-8F0B-4648-9941-30C96F79A56B}"/>
    <cellStyle name="Normal 3 3 6" xfId="1404" xr:uid="{91EEDEAA-572E-45A4-81DB-BC9F78502436}"/>
    <cellStyle name="Normal 3 4" xfId="103" xr:uid="{18E27B18-A6C5-4BF0-85AF-CE206F5D9F03}"/>
    <cellStyle name="Normal 3 4 2" xfId="271" xr:uid="{74D6061C-A898-4620-9341-C1C42C1D9A6D}"/>
    <cellStyle name="Normal 3 4 2 2" xfId="607" xr:uid="{38E7C9FB-9161-462F-8B71-86FB4CFFB27E}"/>
    <cellStyle name="Normal 3 4 2 2 2" xfId="1279" xr:uid="{C2BE4640-9BC0-4ECB-82B5-07B4802EF533}"/>
    <cellStyle name="Normal 3 4 2 2 2 2" xfId="2623" xr:uid="{CD789C12-AE28-43F9-BFA9-0564962FFF90}"/>
    <cellStyle name="Normal 3 4 2 2 3" xfId="1951" xr:uid="{A87DCA69-BB30-41FC-95B0-AF9713D4A275}"/>
    <cellStyle name="Normal 3 4 2 3" xfId="943" xr:uid="{E4B4F25F-B826-4659-BFC1-2F6FCAA51D83}"/>
    <cellStyle name="Normal 3 4 2 3 2" xfId="2287" xr:uid="{F81F35DC-42F5-46FC-90C8-0BB6A6BD86CF}"/>
    <cellStyle name="Normal 3 4 2 4" xfId="1615" xr:uid="{62B1F647-CF98-4545-839E-C143F2BF1667}"/>
    <cellStyle name="Normal 3 4 3" xfId="439" xr:uid="{841835F9-2388-40C8-9A32-CF1339F56636}"/>
    <cellStyle name="Normal 3 4 3 2" xfId="1111" xr:uid="{7B5BA4C5-01EC-4842-93C4-9DD976681E98}"/>
    <cellStyle name="Normal 3 4 3 2 2" xfId="2455" xr:uid="{8DD2C9CF-F6A7-4F12-A463-1A94E21F8CF5}"/>
    <cellStyle name="Normal 3 4 3 3" xfId="1783" xr:uid="{E5BE4830-1B78-4985-B7C4-489DD51B5292}"/>
    <cellStyle name="Normal 3 4 4" xfId="775" xr:uid="{38DB7F09-D7FD-412A-83B9-FD5B39FCBF27}"/>
    <cellStyle name="Normal 3 4 4 2" xfId="2119" xr:uid="{3294EDA9-73B1-4CC7-B664-440C34CDBE0E}"/>
    <cellStyle name="Normal 3 4 5" xfId="1447" xr:uid="{4709B19C-DF02-4D81-9A99-08AE8ED3C25A}"/>
    <cellStyle name="Normal 3 5" xfId="188" xr:uid="{57B04FF6-0A87-4CE2-8238-E79769C8C30E}"/>
    <cellStyle name="Normal 3 5 2" xfId="524" xr:uid="{664B5557-4410-4523-ADB2-120680898F5C}"/>
    <cellStyle name="Normal 3 5 2 2" xfId="1196" xr:uid="{3E0E5D27-3B0D-4443-8D2B-3204E93CA441}"/>
    <cellStyle name="Normal 3 5 2 2 2" xfId="2540" xr:uid="{4427B5A9-201B-4697-8421-8662DD82F668}"/>
    <cellStyle name="Normal 3 5 2 3" xfId="1868" xr:uid="{AB513A16-AA2A-4C58-98EF-B22A1FFA3F38}"/>
    <cellStyle name="Normal 3 5 3" xfId="860" xr:uid="{4ABFB2D5-15F8-4883-B481-5D3658F0AC27}"/>
    <cellStyle name="Normal 3 5 3 2" xfId="2204" xr:uid="{AB0EC2BC-6811-47A0-8B1D-5D111CF402B5}"/>
    <cellStyle name="Normal 3 5 4" xfId="1532" xr:uid="{76AD66F5-4B22-47F5-90AF-FCAFA765C1A6}"/>
    <cellStyle name="Normal 3 6" xfId="356" xr:uid="{CEDAAF90-2EEB-473E-BC4A-A546E0AA67D9}"/>
    <cellStyle name="Normal 3 6 2" xfId="1028" xr:uid="{90A71B8E-7BA8-441C-AFAB-71DBB6C4DEDF}"/>
    <cellStyle name="Normal 3 6 2 2" xfId="2372" xr:uid="{A8538395-B0C9-4310-8227-0D8286E8CFCC}"/>
    <cellStyle name="Normal 3 6 3" xfId="1700" xr:uid="{2E29B5DF-9CA7-435C-AE5C-01AC464E2A73}"/>
    <cellStyle name="Normal 3 7" xfId="692" xr:uid="{4E92FDD2-C593-486E-B944-45A57D5BC2E2}"/>
    <cellStyle name="Normal 3 7 2" xfId="2036" xr:uid="{C956AEE6-1296-4CD3-9378-113E8BFC4EF6}"/>
    <cellStyle name="Normal 3 8" xfId="1364" xr:uid="{AB1230BF-AB7A-4866-B5B7-9642B5149205}"/>
    <cellStyle name="Normal 4" xfId="22" xr:uid="{B503C733-DC34-4ABB-A48E-745C44C291A2}"/>
    <cellStyle name="Normal 4 2" xfId="62" xr:uid="{FBFBE3AB-F76C-40C4-ABC7-393030CA4EE8}"/>
    <cellStyle name="Normal 4 2 2" xfId="145" xr:uid="{19C013DF-C9D5-47F6-9A76-C8DA858F2E26}"/>
    <cellStyle name="Normal 4 2 2 2" xfId="313" xr:uid="{0F881CD9-CD01-49F7-ABC9-CD344E3121C4}"/>
    <cellStyle name="Normal 4 2 2 2 2" xfId="649" xr:uid="{5AEE7818-92E7-444A-AA04-3672AF4FA093}"/>
    <cellStyle name="Normal 4 2 2 2 2 2" xfId="1321" xr:uid="{D021B73D-4383-4CDE-AF5F-9CF420345D07}"/>
    <cellStyle name="Normal 4 2 2 2 2 2 2" xfId="2665" xr:uid="{FE51A5BC-693F-42FC-8BC6-DE927D8F1A3C}"/>
    <cellStyle name="Normal 4 2 2 2 2 3" xfId="1993" xr:uid="{3C9C85B9-AB20-473E-AE35-F9A4EC1308CC}"/>
    <cellStyle name="Normal 4 2 2 2 3" xfId="985" xr:uid="{93F07187-B828-45E3-A359-BECDCED8B07B}"/>
    <cellStyle name="Normal 4 2 2 2 3 2" xfId="2329" xr:uid="{94478C6D-8584-49F7-B7FC-9C81C5CA6304}"/>
    <cellStyle name="Normal 4 2 2 2 4" xfId="1657" xr:uid="{4F39615B-0D31-4BF6-8129-21D1EACC7326}"/>
    <cellStyle name="Normal 4 2 2 3" xfId="481" xr:uid="{0A2A4BD5-CDDE-44A7-8CBF-78F2AEFAC5F4}"/>
    <cellStyle name="Normal 4 2 2 3 2" xfId="1153" xr:uid="{38993DF4-C2FA-47BD-B7A5-878AD272C603}"/>
    <cellStyle name="Normal 4 2 2 3 2 2" xfId="2497" xr:uid="{1EF2D552-C093-419E-992F-143747BE5097}"/>
    <cellStyle name="Normal 4 2 2 3 3" xfId="1825" xr:uid="{4359496F-8B48-4DC0-953A-037A968045C1}"/>
    <cellStyle name="Normal 4 2 2 4" xfId="817" xr:uid="{322211AE-9B95-49BA-ABBF-5F778D1D0332}"/>
    <cellStyle name="Normal 4 2 2 4 2" xfId="2161" xr:uid="{8B906558-E8D2-4F31-A70B-3C02D98F17BE}"/>
    <cellStyle name="Normal 4 2 2 5" xfId="1489" xr:uid="{ADE6A0AE-5AB5-48CB-AD33-13F9EFD2E1D9}"/>
    <cellStyle name="Normal 4 2 3" xfId="230" xr:uid="{1B8C4A3A-5135-43D0-902B-2E200BC82D14}"/>
    <cellStyle name="Normal 4 2 3 2" xfId="566" xr:uid="{73CE8E48-9284-4F47-8BAC-D47D27716AF4}"/>
    <cellStyle name="Normal 4 2 3 2 2" xfId="1238" xr:uid="{0599E3A7-D705-4453-817C-62BD75B12975}"/>
    <cellStyle name="Normal 4 2 3 2 2 2" xfId="2582" xr:uid="{1AA8BCA4-5E7E-4802-9580-FA6C8F26CABF}"/>
    <cellStyle name="Normal 4 2 3 2 3" xfId="1910" xr:uid="{EE1470B3-7191-45FC-8503-DFB4659F7F01}"/>
    <cellStyle name="Normal 4 2 3 3" xfId="902" xr:uid="{FB8C34AE-41CB-4902-9215-524E9B8AA542}"/>
    <cellStyle name="Normal 4 2 3 3 2" xfId="2246" xr:uid="{B538E447-DC3C-4B05-9200-30D2F2E5C49E}"/>
    <cellStyle name="Normal 4 2 3 4" xfId="1574" xr:uid="{E94511DD-C0FA-45B6-9D77-E11B113C559E}"/>
    <cellStyle name="Normal 4 2 4" xfId="398" xr:uid="{A0E2F4E0-3968-4D7F-9AF6-B006F9F89BAE}"/>
    <cellStyle name="Normal 4 2 4 2" xfId="1070" xr:uid="{CD32FD08-4223-444A-874C-7CEC5EBEC9BB}"/>
    <cellStyle name="Normal 4 2 4 2 2" xfId="2414" xr:uid="{3D15CC8A-5F26-42DB-868B-4A2D39918C93}"/>
    <cellStyle name="Normal 4 2 4 3" xfId="1742" xr:uid="{751867A8-8976-404D-95A9-C052A5DFEA77}"/>
    <cellStyle name="Normal 4 2 5" xfId="734" xr:uid="{D203BB5D-472C-472C-B761-E6B66697664E}"/>
    <cellStyle name="Normal 4 2 5 2" xfId="2078" xr:uid="{AEFCC4C3-98C9-4C54-91C7-E1BEF557CDDF}"/>
    <cellStyle name="Normal 4 2 6" xfId="1406" xr:uid="{5364D0F7-1279-48C2-836C-D7B4C7E92FAD}"/>
    <cellStyle name="Normal 4 3" xfId="105" xr:uid="{851CEFC5-B755-4850-8422-0A39609FE36A}"/>
    <cellStyle name="Normal 4 3 2" xfId="273" xr:uid="{93C31838-572C-42A0-B669-45270CECA675}"/>
    <cellStyle name="Normal 4 3 2 2" xfId="609" xr:uid="{C1F6DFD7-3D4A-4871-9BC0-5BCECADFD2E2}"/>
    <cellStyle name="Normal 4 3 2 2 2" xfId="1281" xr:uid="{2EEC8D1A-0025-4823-8B62-633D79BB6416}"/>
    <cellStyle name="Normal 4 3 2 2 2 2" xfId="2625" xr:uid="{66663862-1906-4DA0-8738-B158AB8206F8}"/>
    <cellStyle name="Normal 4 3 2 2 3" xfId="1953" xr:uid="{7D5F6EDF-6E03-4554-BE1B-8CFDD7E9D7AB}"/>
    <cellStyle name="Normal 4 3 2 3" xfId="945" xr:uid="{6A8B6E04-2CB2-417A-83C6-C482D468963A}"/>
    <cellStyle name="Normal 4 3 2 3 2" xfId="2289" xr:uid="{FF60C467-D5C0-48CC-BE76-12EE1DF27B01}"/>
    <cellStyle name="Normal 4 3 2 4" xfId="1617" xr:uid="{EF278303-B3CB-4474-9257-D5806F9768DA}"/>
    <cellStyle name="Normal 4 3 3" xfId="441" xr:uid="{A67A2B6C-0F96-4421-B49F-A56EF0EACE49}"/>
    <cellStyle name="Normal 4 3 3 2" xfId="1113" xr:uid="{8EB9AE22-9E85-428D-8EAA-0D543C2EAEE2}"/>
    <cellStyle name="Normal 4 3 3 2 2" xfId="2457" xr:uid="{D956EA4B-4090-44D6-AC27-EA0C1E0E46E8}"/>
    <cellStyle name="Normal 4 3 3 3" xfId="1785" xr:uid="{FEF0DEC1-C91F-4BE5-B917-722BACA296AA}"/>
    <cellStyle name="Normal 4 3 4" xfId="777" xr:uid="{D97D818B-091E-4EF8-BFE4-BDF5BF568C9D}"/>
    <cellStyle name="Normal 4 3 4 2" xfId="2121" xr:uid="{EE5CF052-77B1-4802-85F7-7AE7C20CD845}"/>
    <cellStyle name="Normal 4 3 5" xfId="1449" xr:uid="{80C45D2B-F615-4BEC-8848-FF8B26DC83ED}"/>
    <cellStyle name="Normal 4 4" xfId="190" xr:uid="{0398E952-4C72-440F-9C6B-FA2330161404}"/>
    <cellStyle name="Normal 4 4 2" xfId="526" xr:uid="{565F3B9A-5DE3-4FA1-B0C5-4C021ABDE94A}"/>
    <cellStyle name="Normal 4 4 2 2" xfId="1198" xr:uid="{A010D3B1-9891-45F5-B8A7-273C7F85546F}"/>
    <cellStyle name="Normal 4 4 2 2 2" xfId="2542" xr:uid="{A63A6692-EE87-4C7D-8DD6-E463E38B8386}"/>
    <cellStyle name="Normal 4 4 2 3" xfId="1870" xr:uid="{B3C27DC9-0B53-473D-ABFD-D191F8939D63}"/>
    <cellStyle name="Normal 4 4 3" xfId="862" xr:uid="{A029EE20-DADD-4F89-AC27-053E46DCB9B9}"/>
    <cellStyle name="Normal 4 4 3 2" xfId="2206" xr:uid="{84D51F1C-EE2C-479A-93BF-390E5D5B6C05}"/>
    <cellStyle name="Normal 4 4 4" xfId="1534" xr:uid="{4B8EEBEB-6A83-4E7F-B3B7-79FCDBC9F1D8}"/>
    <cellStyle name="Normal 4 5" xfId="358" xr:uid="{42DE08EE-9519-4329-8922-8144D562D669}"/>
    <cellStyle name="Normal 4 5 2" xfId="1030" xr:uid="{011901FF-CBBC-42F7-9A72-58CA63A4FAE0}"/>
    <cellStyle name="Normal 4 5 2 2" xfId="2374" xr:uid="{25193071-6530-4918-8F48-D64285BD4BE9}"/>
    <cellStyle name="Normal 4 5 3" xfId="1702" xr:uid="{14C89A98-1D38-4EC4-990E-A54E581CD0A6}"/>
    <cellStyle name="Normal 4 6" xfId="694" xr:uid="{7402ED5E-6D47-4D8A-B2CF-477AB83AF387}"/>
    <cellStyle name="Normal 4 6 2" xfId="2038" xr:uid="{27A84341-D59A-4077-B469-2A7A961FC16B}"/>
    <cellStyle name="Normal 4 7" xfId="1366" xr:uid="{1A949283-343D-4B78-B5AB-4986FC2F2AD2}"/>
    <cellStyle name="Normal 5" xfId="42" xr:uid="{5260C70F-7354-460A-AD0F-8CC0C3507510}"/>
    <cellStyle name="Normal 5 2" xfId="125" xr:uid="{D62E2397-ECD9-483E-95AB-4C759DE3197C}"/>
    <cellStyle name="Normal 5 2 2" xfId="293" xr:uid="{B5F6CCAC-42EF-4B39-8BA6-2B46861373F2}"/>
    <cellStyle name="Normal 5 2 2 2" xfId="629" xr:uid="{E035198B-DC48-47ED-91DD-41EB9179DF1E}"/>
    <cellStyle name="Normal 5 2 2 2 2" xfId="1301" xr:uid="{681A6CA8-2E85-4FFA-9F79-F33EE667C85E}"/>
    <cellStyle name="Normal 5 2 2 2 2 2" xfId="2645" xr:uid="{EEC69911-82B5-4682-A823-7EDF22490331}"/>
    <cellStyle name="Normal 5 2 2 2 3" xfId="1973" xr:uid="{E3AB1FD1-382A-4D3B-AC8E-9B383902E521}"/>
    <cellStyle name="Normal 5 2 2 3" xfId="965" xr:uid="{D7696E7F-26DC-4F3E-9689-9E91642880FC}"/>
    <cellStyle name="Normal 5 2 2 3 2" xfId="2309" xr:uid="{EFD9FDD3-BA3D-4EDB-A9C3-312BB1429864}"/>
    <cellStyle name="Normal 5 2 2 4" xfId="1637" xr:uid="{7F3CE499-D465-4738-964B-FEAE5882137F}"/>
    <cellStyle name="Normal 5 2 3" xfId="461" xr:uid="{2C68F14F-08E1-42D2-AD74-C51A63487E74}"/>
    <cellStyle name="Normal 5 2 3 2" xfId="1133" xr:uid="{9102DB02-FF72-41BB-B4C4-A4771206F59A}"/>
    <cellStyle name="Normal 5 2 3 2 2" xfId="2477" xr:uid="{DB70AA97-8FB2-4750-B15B-2FAED9C4BA5E}"/>
    <cellStyle name="Normal 5 2 3 3" xfId="1805" xr:uid="{453F2DA5-2A35-466F-B820-D5BE2B6F9B22}"/>
    <cellStyle name="Normal 5 2 4" xfId="797" xr:uid="{93147B3A-A729-4E26-9258-0C73EEE42967}"/>
    <cellStyle name="Normal 5 2 4 2" xfId="2141" xr:uid="{8665C695-AB6F-4754-8B5A-C1B07AEB58EF}"/>
    <cellStyle name="Normal 5 2 5" xfId="1469" xr:uid="{2965855E-5FED-467E-9CD4-7EDD4504C0F1}"/>
    <cellStyle name="Normal 5 3" xfId="210" xr:uid="{AF080DC1-0EF4-4BDE-AB33-AD5540CB0FC1}"/>
    <cellStyle name="Normal 5 3 2" xfId="546" xr:uid="{0BF2EA31-435A-43FB-B27B-3DC946F8C1DD}"/>
    <cellStyle name="Normal 5 3 2 2" xfId="1218" xr:uid="{716A6495-F439-4478-B357-CE4FCB94EEDD}"/>
    <cellStyle name="Normal 5 3 2 2 2" xfId="2562" xr:uid="{09AE225F-B102-4534-BC61-11111F9A3A39}"/>
    <cellStyle name="Normal 5 3 2 3" xfId="1890" xr:uid="{FB21BB72-CB52-485B-823A-877AFE67B46F}"/>
    <cellStyle name="Normal 5 3 3" xfId="882" xr:uid="{3AAFF860-F15A-4A65-8BC3-2D3BC789139E}"/>
    <cellStyle name="Normal 5 3 3 2" xfId="2226" xr:uid="{A76979EF-7D40-436E-A4DA-EA886DDCF29D}"/>
    <cellStyle name="Normal 5 3 4" xfId="1554" xr:uid="{260C17CF-E9F0-4F6D-9C76-6AB58BEE30AC}"/>
    <cellStyle name="Normal 5 4" xfId="378" xr:uid="{BB3A5B91-241C-4546-B3E5-C90EF2E346BD}"/>
    <cellStyle name="Normal 5 4 2" xfId="1050" xr:uid="{7956CF9E-5FD3-4B30-A25A-40BA93A3C0D7}"/>
    <cellStyle name="Normal 5 4 2 2" xfId="2394" xr:uid="{E2BEDC87-31EC-4115-84AB-78E1AE7FF8A4}"/>
    <cellStyle name="Normal 5 4 3" xfId="1722" xr:uid="{0A628C90-D2EB-4D68-8F7E-18BF76A532A4}"/>
    <cellStyle name="Normal 5 5" xfId="714" xr:uid="{86DAE8DF-68C4-458B-9447-4B3B726CB9C4}"/>
    <cellStyle name="Normal 5 5 2" xfId="2058" xr:uid="{EBFA5386-4644-4A27-9AED-D71B33632AB7}"/>
    <cellStyle name="Normal 5 6" xfId="1386" xr:uid="{D0963E86-7EBD-47DF-A103-58148C5AC6CE}"/>
    <cellStyle name="Normal 6" xfId="82" xr:uid="{466ED8F8-3CC2-4398-A9FF-F11094B12677}"/>
    <cellStyle name="Normal 6 2" xfId="165" xr:uid="{576974E6-EB9B-4064-8F57-01244BECD376}"/>
    <cellStyle name="Normal 6 2 2" xfId="333" xr:uid="{4D7098F8-C2A3-4A4A-8224-EE40DEF316DE}"/>
    <cellStyle name="Normal 6 2 2 2" xfId="669" xr:uid="{5800465C-9316-4511-9CDA-38D1900841FB}"/>
    <cellStyle name="Normal 6 2 2 2 2" xfId="1341" xr:uid="{6A4669BC-11D0-4382-9E0F-8205C1B460A4}"/>
    <cellStyle name="Normal 6 2 2 2 2 2" xfId="2685" xr:uid="{9215C526-9677-4B6F-97F9-32ACCF2CB01C}"/>
    <cellStyle name="Normal 6 2 2 2 3" xfId="2013" xr:uid="{53BC5708-7CD3-4464-8C70-84F8C403E070}"/>
    <cellStyle name="Normal 6 2 2 3" xfId="1005" xr:uid="{AEB74AD5-9A59-409A-A216-0DA43A0C52F7}"/>
    <cellStyle name="Normal 6 2 2 3 2" xfId="2349" xr:uid="{A10C459A-9912-40F1-83B7-40976A073084}"/>
    <cellStyle name="Normal 6 2 2 4" xfId="1677" xr:uid="{5FAE2C19-9B0C-42EA-8AD2-097270F6414D}"/>
    <cellStyle name="Normal 6 2 3" xfId="501" xr:uid="{DEFEA031-1FEA-4F01-8816-D58350D3B844}"/>
    <cellStyle name="Normal 6 2 3 2" xfId="1173" xr:uid="{BADB8A7B-3DC6-4F6F-B1B6-A010175D2E6E}"/>
    <cellStyle name="Normal 6 2 3 2 2" xfId="2517" xr:uid="{23154586-A300-4AEB-B1D5-59312F7668A5}"/>
    <cellStyle name="Normal 6 2 3 3" xfId="1845" xr:uid="{A2A99E4D-180E-4A6E-810E-4CE34198DA3B}"/>
    <cellStyle name="Normal 6 2 4" xfId="837" xr:uid="{CF04874E-0170-4477-B15A-61FE86F9AA0F}"/>
    <cellStyle name="Normal 6 2 4 2" xfId="2181" xr:uid="{F515C660-5B15-4998-AC31-F1E1B7BB7D9E}"/>
    <cellStyle name="Normal 6 2 5" xfId="1509" xr:uid="{1F1B6AB8-108B-48DA-88C6-D79E8371BE2E}"/>
    <cellStyle name="Normal 6 3" xfId="250" xr:uid="{F18B4CA2-A040-4099-8308-13C513BFB9B3}"/>
    <cellStyle name="Normal 6 3 2" xfId="586" xr:uid="{2DCF6A21-5C23-4624-96EF-C1CEC0DC8EF9}"/>
    <cellStyle name="Normal 6 3 2 2" xfId="1258" xr:uid="{947DDF21-DF98-43C1-BED4-3C6E33939B44}"/>
    <cellStyle name="Normal 6 3 2 2 2" xfId="2602" xr:uid="{76C64D9C-CAE7-4CE9-9A8F-1D6166D8AD05}"/>
    <cellStyle name="Normal 6 3 2 3" xfId="1930" xr:uid="{59642658-1743-4EFC-87AD-74BCE87107DF}"/>
    <cellStyle name="Normal 6 3 3" xfId="922" xr:uid="{6D09ACE7-B299-4324-B7DA-93481A42F835}"/>
    <cellStyle name="Normal 6 3 3 2" xfId="2266" xr:uid="{F86D8367-74CD-4727-8186-9C1C0F141641}"/>
    <cellStyle name="Normal 6 3 4" xfId="1594" xr:uid="{B0B69CB4-B406-4955-9DBE-37DD14F4F8DD}"/>
    <cellStyle name="Normal 6 4" xfId="418" xr:uid="{7927F01F-E5E8-4885-AF3E-A4C97281A406}"/>
    <cellStyle name="Normal 6 4 2" xfId="1090" xr:uid="{80EB0FBC-6E53-4528-A3FF-952D166DC26A}"/>
    <cellStyle name="Normal 6 4 2 2" xfId="2434" xr:uid="{5894B5E3-8AF3-4182-9F1A-29053FBBBE77}"/>
    <cellStyle name="Normal 6 4 3" xfId="1762" xr:uid="{3E43D176-29EA-43D5-BCA0-6752F43EB904}"/>
    <cellStyle name="Normal 6 5" xfId="754" xr:uid="{4B7AB19A-5C96-440B-8F1A-2C11AA8B66DC}"/>
    <cellStyle name="Normal 6 5 2" xfId="2098" xr:uid="{344A8CDC-BE2E-4E10-9D8A-B6801105BA12}"/>
    <cellStyle name="Normal 6 6" xfId="1426" xr:uid="{97D8E9D4-3DB6-4237-BC26-2F47945DB963}"/>
    <cellStyle name="Normal 7" xfId="84" xr:uid="{2C4EACD7-6AB7-44BF-BD54-BABD1FF04B93}"/>
    <cellStyle name="Normal 7 2" xfId="167" xr:uid="{D3537937-4803-442D-9FC3-44030B9B6003}"/>
    <cellStyle name="Normal 7 2 2" xfId="335" xr:uid="{FC0F66D4-4EF9-4324-8F2C-E11B8241CA78}"/>
    <cellStyle name="Normal 7 2 2 2" xfId="671" xr:uid="{0E1010E1-7E48-40EB-983B-4D3CE95ED005}"/>
    <cellStyle name="Normal 7 2 2 2 2" xfId="1343" xr:uid="{D4302E41-4347-48CF-AF51-F4219E06C64D}"/>
    <cellStyle name="Normal 7 2 2 2 2 2" xfId="2687" xr:uid="{2DF6E8E2-3B07-4D2C-8654-190F668375F8}"/>
    <cellStyle name="Normal 7 2 2 2 3" xfId="2015" xr:uid="{03A372B0-00EE-4ECC-AB29-4A015223CE09}"/>
    <cellStyle name="Normal 7 2 2 3" xfId="1007" xr:uid="{1E2785CD-4598-44A2-88A4-FB5208F62578}"/>
    <cellStyle name="Normal 7 2 2 3 2" xfId="2351" xr:uid="{6B6347CF-2E04-4A84-92D7-B2A9AD042BA2}"/>
    <cellStyle name="Normal 7 2 2 4" xfId="1679" xr:uid="{56F20F94-08CE-421C-97E2-B2EE49EE410B}"/>
    <cellStyle name="Normal 7 2 3" xfId="503" xr:uid="{6FCF74C0-CF43-475D-8A5A-C2B914B15A0D}"/>
    <cellStyle name="Normal 7 2 3 2" xfId="1175" xr:uid="{4F8A45D1-84C2-46EF-AE0C-5277BA9C6A14}"/>
    <cellStyle name="Normal 7 2 3 2 2" xfId="2519" xr:uid="{F5BA00A2-8A1E-40B6-9B4F-506710E0510D}"/>
    <cellStyle name="Normal 7 2 3 3" xfId="1847" xr:uid="{CB5EB55F-6AE1-4934-AFE7-20152B56A3C2}"/>
    <cellStyle name="Normal 7 2 4" xfId="839" xr:uid="{E8E4D745-B62A-4FCC-8B19-1E776D6542C6}"/>
    <cellStyle name="Normal 7 2 4 2" xfId="2183" xr:uid="{C4BCDA73-23FA-4E59-8516-A80F5E29D34E}"/>
    <cellStyle name="Normal 7 2 5" xfId="1511" xr:uid="{E1C1D54B-962F-4118-B29D-B9F8DA79A302}"/>
    <cellStyle name="Normal 7 3" xfId="252" xr:uid="{9F9CF6AE-BD8F-4876-87A2-E9B89E53F8A4}"/>
    <cellStyle name="Normal 7 3 2" xfId="588" xr:uid="{493335D0-87C4-4BFA-9EC7-548E50A03893}"/>
    <cellStyle name="Normal 7 3 2 2" xfId="1260" xr:uid="{52B04808-DA1D-47E6-A33E-7AB98806868D}"/>
    <cellStyle name="Normal 7 3 2 2 2" xfId="2604" xr:uid="{381615C6-BBD6-401F-AC15-1538197C8403}"/>
    <cellStyle name="Normal 7 3 2 3" xfId="1932" xr:uid="{983AFC23-DD7C-4DF0-BEB5-9BB0C7C768FF}"/>
    <cellStyle name="Normal 7 3 3" xfId="924" xr:uid="{F4AD0AA6-1E35-4551-9264-5938868F9972}"/>
    <cellStyle name="Normal 7 3 3 2" xfId="2268" xr:uid="{D5D479D6-A4CE-4BF4-A1DE-EB9215DC0F79}"/>
    <cellStyle name="Normal 7 3 4" xfId="1596" xr:uid="{4D2CDD65-B980-4F0F-9B44-A94E40490430}"/>
    <cellStyle name="Normal 7 4" xfId="420" xr:uid="{4E1ADE62-7FB6-4A24-99D4-4D88A924931C}"/>
    <cellStyle name="Normal 7 4 2" xfId="1092" xr:uid="{B0B30E05-65A0-4B6E-84F4-8A3D25152165}"/>
    <cellStyle name="Normal 7 4 2 2" xfId="2436" xr:uid="{AE565706-E31B-463F-B7F2-8F9BB0447C9A}"/>
    <cellStyle name="Normal 7 4 3" xfId="1764" xr:uid="{66390DC5-7DBA-4D9F-AE6F-D446C67F8EBA}"/>
    <cellStyle name="Normal 7 5" xfId="756" xr:uid="{4884033E-CD29-4A55-99BF-3318B61829C2}"/>
    <cellStyle name="Normal 7 5 2" xfId="2100" xr:uid="{A5FCF28F-48D1-46C8-BAE2-8B6557466B2D}"/>
    <cellStyle name="Normal 7 6" xfId="1428" xr:uid="{918594E3-234A-4D2D-B856-C691939142CA}"/>
    <cellStyle name="Normal 8" xfId="170" xr:uid="{0CEA56F5-C0E6-471B-9CB8-211D42E566BD}"/>
    <cellStyle name="Normal 8 2" xfId="338" xr:uid="{37C4AAA0-58FE-4325-BC06-A78961966A99}"/>
    <cellStyle name="Normal 8 2 2" xfId="674" xr:uid="{3DC7D28B-0AB9-4D6F-89D2-850DD58BE8BE}"/>
    <cellStyle name="Normal 8 2 2 2" xfId="1346" xr:uid="{AB5A85D3-9B85-4F0E-9234-A8A10AA57EE7}"/>
    <cellStyle name="Normal 8 2 2 2 2" xfId="2690" xr:uid="{EAFD9486-EF96-4688-B1AA-130ACB6BB601}"/>
    <cellStyle name="Normal 8 2 2 3" xfId="2018" xr:uid="{84877CFA-9DFC-4B3A-93BC-04054341F742}"/>
    <cellStyle name="Normal 8 2 3" xfId="1010" xr:uid="{E9985CE9-A25A-4034-B8DF-A0C871FF1E21}"/>
    <cellStyle name="Normal 8 2 3 2" xfId="2354" xr:uid="{D3840B5F-77FD-4D6B-9067-2E214A161A0A}"/>
    <cellStyle name="Normal 8 2 4" xfId="1682" xr:uid="{62D5FF7B-392E-47EC-90F2-B78213223052}"/>
    <cellStyle name="Normal 8 3" xfId="506" xr:uid="{00F933DD-D160-4C0B-B80C-7C8436EB6124}"/>
    <cellStyle name="Normal 8 3 2" xfId="1178" xr:uid="{54E283E5-4DDE-463F-8805-B0AC61277DF5}"/>
    <cellStyle name="Normal 8 3 2 2" xfId="2522" xr:uid="{0E3AEB58-2DF1-4CAF-988D-7F9665262CB3}"/>
    <cellStyle name="Normal 8 3 3" xfId="1850" xr:uid="{D186ADFF-099B-44A2-9498-83FA7EDE234C}"/>
    <cellStyle name="Normal 8 4" xfId="842" xr:uid="{73388A02-C3D8-4EC9-878C-42C9A6D7A0CC}"/>
    <cellStyle name="Normal 8 4 2" xfId="2186" xr:uid="{0936A1E4-31BD-4529-931A-6CAFC9735E65}"/>
    <cellStyle name="Normal 8 5" xfId="1514" xr:uid="{2122BEEF-46FE-4261-AAA0-C04C0E5493A5}"/>
    <cellStyle name="Percent" xfId="1" builtinId="5"/>
    <cellStyle name="Percent 2" xfId="4" xr:uid="{CF2D9A7D-FCE4-4F50-BC95-63CF6AD7BF99}"/>
    <cellStyle name="Percent 2 10" xfId="677" xr:uid="{D1088922-96A9-461B-878F-BFDD836A7414}"/>
    <cellStyle name="Percent 2 10 2" xfId="2021" xr:uid="{00C4CCC3-4B23-4507-951F-7A2CD7CCC7B5}"/>
    <cellStyle name="Percent 2 11" xfId="1349" xr:uid="{FAC5C921-C6AE-4C16-834A-DB5440FD1D83}"/>
    <cellStyle name="Percent 2 2" xfId="6" xr:uid="{46DFECCA-696C-44AC-9E7A-1758479F47D8}"/>
    <cellStyle name="Percent 2 2 10" xfId="1351" xr:uid="{FA0EC735-FDE6-430A-9D72-98CAF406A795}"/>
    <cellStyle name="Percent 2 2 2" xfId="10" xr:uid="{75B285C2-4B98-47CA-B229-22B58C214E9F}"/>
    <cellStyle name="Percent 2 2 2 2" xfId="18" xr:uid="{13D06A06-51F4-456D-B0D5-74FB3482332D}"/>
    <cellStyle name="Percent 2 2 2 2 2" xfId="39" xr:uid="{CD8B0F67-9699-407E-8917-71B8DDDCA387}"/>
    <cellStyle name="Percent 2 2 2 2 2 2" xfId="79" xr:uid="{B2B40E1B-3026-410F-BEFC-CFE3CB781E5C}"/>
    <cellStyle name="Percent 2 2 2 2 2 2 2" xfId="162" xr:uid="{14B1C986-6E05-48D0-9E17-02C12B1109C4}"/>
    <cellStyle name="Percent 2 2 2 2 2 2 2 2" xfId="330" xr:uid="{4715EF9B-3A18-40E9-BC57-8F8C502A4C69}"/>
    <cellStyle name="Percent 2 2 2 2 2 2 2 2 2" xfId="666" xr:uid="{C6C411AE-F937-45B2-AC37-B5D5C0B40DDF}"/>
    <cellStyle name="Percent 2 2 2 2 2 2 2 2 2 2" xfId="1338" xr:uid="{285DFF7B-5B95-4ECB-AFD3-F4ACC5295F28}"/>
    <cellStyle name="Percent 2 2 2 2 2 2 2 2 2 2 2" xfId="2682" xr:uid="{2DD05F91-7EAE-4CFA-B279-907447CFB131}"/>
    <cellStyle name="Percent 2 2 2 2 2 2 2 2 2 3" xfId="2010" xr:uid="{7B91796C-60C4-4D5C-8C7D-BA00721C4DC3}"/>
    <cellStyle name="Percent 2 2 2 2 2 2 2 2 3" xfId="1002" xr:uid="{9C649521-A074-45DA-A951-796F394E8678}"/>
    <cellStyle name="Percent 2 2 2 2 2 2 2 2 3 2" xfId="2346" xr:uid="{5585DC88-57A6-4187-9D01-D67B7CF6092F}"/>
    <cellStyle name="Percent 2 2 2 2 2 2 2 2 4" xfId="1674" xr:uid="{7366B021-969E-4E77-8D51-F3AFE597D32A}"/>
    <cellStyle name="Percent 2 2 2 2 2 2 2 3" xfId="498" xr:uid="{EAB816BB-8DC7-4400-B99A-0E74E8F4BC91}"/>
    <cellStyle name="Percent 2 2 2 2 2 2 2 3 2" xfId="1170" xr:uid="{61B5EF6D-2AB3-4923-A22C-9E27E507B05D}"/>
    <cellStyle name="Percent 2 2 2 2 2 2 2 3 2 2" xfId="2514" xr:uid="{386A5096-B2AA-49C2-A370-6172D325A34E}"/>
    <cellStyle name="Percent 2 2 2 2 2 2 2 3 3" xfId="1842" xr:uid="{E8AECEC9-05E8-4E61-A4B5-A296BAC1E9C4}"/>
    <cellStyle name="Percent 2 2 2 2 2 2 2 4" xfId="834" xr:uid="{A5887DCF-92EC-49C8-936F-33610D659B96}"/>
    <cellStyle name="Percent 2 2 2 2 2 2 2 4 2" xfId="2178" xr:uid="{476AF93B-26DE-4CFC-A56C-F9DA038DC12C}"/>
    <cellStyle name="Percent 2 2 2 2 2 2 2 5" xfId="1506" xr:uid="{5A0530D1-3E78-4777-B65F-352993527C66}"/>
    <cellStyle name="Percent 2 2 2 2 2 2 3" xfId="247" xr:uid="{0F13DB1A-DFBC-4ABA-91A0-2E3C2F2883EC}"/>
    <cellStyle name="Percent 2 2 2 2 2 2 3 2" xfId="583" xr:uid="{B78E97DA-6588-4130-8123-EA1CD8DFF50A}"/>
    <cellStyle name="Percent 2 2 2 2 2 2 3 2 2" xfId="1255" xr:uid="{C1B455C4-B263-4EDD-B4A0-2965ECE102EF}"/>
    <cellStyle name="Percent 2 2 2 2 2 2 3 2 2 2" xfId="2599" xr:uid="{6593D086-7D17-4F33-A9C6-BD707B08FCFE}"/>
    <cellStyle name="Percent 2 2 2 2 2 2 3 2 3" xfId="1927" xr:uid="{0329374B-3146-493F-9BD1-F019AD12F65E}"/>
    <cellStyle name="Percent 2 2 2 2 2 2 3 3" xfId="919" xr:uid="{6DE883B7-2263-4C59-8A00-0D082763561A}"/>
    <cellStyle name="Percent 2 2 2 2 2 2 3 3 2" xfId="2263" xr:uid="{A3977178-E49C-4CC2-BD71-596A72FAB126}"/>
    <cellStyle name="Percent 2 2 2 2 2 2 3 4" xfId="1591" xr:uid="{EC046204-AF06-4FCD-ADE5-0963511E02E7}"/>
    <cellStyle name="Percent 2 2 2 2 2 2 4" xfId="415" xr:uid="{C5F4FD93-E3B2-4AD6-B08D-2CC056879C9B}"/>
    <cellStyle name="Percent 2 2 2 2 2 2 4 2" xfId="1087" xr:uid="{982E487C-DDE0-4A38-9F0E-75846A64F955}"/>
    <cellStyle name="Percent 2 2 2 2 2 2 4 2 2" xfId="2431" xr:uid="{6FDABC48-B12A-4790-8B03-5AD47F8C1FAA}"/>
    <cellStyle name="Percent 2 2 2 2 2 2 4 3" xfId="1759" xr:uid="{EA6A1ACE-A0F5-4423-B53A-867AB594751F}"/>
    <cellStyle name="Percent 2 2 2 2 2 2 5" xfId="751" xr:uid="{AE9B3E3D-18CC-448B-82F0-3920EE91FA95}"/>
    <cellStyle name="Percent 2 2 2 2 2 2 5 2" xfId="2095" xr:uid="{0781D4ED-086B-47DF-BD5B-FB39ABB190BC}"/>
    <cellStyle name="Percent 2 2 2 2 2 2 6" xfId="1423" xr:uid="{D2A61899-47E1-4463-9308-C49F9CC2997A}"/>
    <cellStyle name="Percent 2 2 2 2 2 3" xfId="122" xr:uid="{2D909C24-CE34-4169-AC33-14A3BB796EC8}"/>
    <cellStyle name="Percent 2 2 2 2 2 3 2" xfId="290" xr:uid="{C35D696E-963B-4410-8DFE-1E2A07CAB0FB}"/>
    <cellStyle name="Percent 2 2 2 2 2 3 2 2" xfId="626" xr:uid="{4EEFA8FB-958D-4492-B619-93DA0B934B42}"/>
    <cellStyle name="Percent 2 2 2 2 2 3 2 2 2" xfId="1298" xr:uid="{2612B006-A233-4438-B864-F85C36B1B956}"/>
    <cellStyle name="Percent 2 2 2 2 2 3 2 2 2 2" xfId="2642" xr:uid="{D5F50E7F-7116-40B0-B8F6-0FD0A5F407B4}"/>
    <cellStyle name="Percent 2 2 2 2 2 3 2 2 3" xfId="1970" xr:uid="{3FC9E024-52ED-4189-B8E8-BF081CD9D7C0}"/>
    <cellStyle name="Percent 2 2 2 2 2 3 2 3" xfId="962" xr:uid="{05C78587-0A0D-4D25-88B5-B09671D974D2}"/>
    <cellStyle name="Percent 2 2 2 2 2 3 2 3 2" xfId="2306" xr:uid="{3306D2D1-44AB-4CD9-8C85-9B5C0EE98360}"/>
    <cellStyle name="Percent 2 2 2 2 2 3 2 4" xfId="1634" xr:uid="{03B1ED03-7726-4454-8376-4E7ECACE837B}"/>
    <cellStyle name="Percent 2 2 2 2 2 3 3" xfId="458" xr:uid="{8EA889DE-0CE9-40F5-898B-A3E97D105F30}"/>
    <cellStyle name="Percent 2 2 2 2 2 3 3 2" xfId="1130" xr:uid="{040DF429-CE07-45E9-B4E8-C8B9B93E3EE9}"/>
    <cellStyle name="Percent 2 2 2 2 2 3 3 2 2" xfId="2474" xr:uid="{9981DC6E-096A-4C8D-A9E8-E6B9D46C6247}"/>
    <cellStyle name="Percent 2 2 2 2 2 3 3 3" xfId="1802" xr:uid="{5F1C8BB8-5755-4092-8F6F-8349E24476E9}"/>
    <cellStyle name="Percent 2 2 2 2 2 3 4" xfId="794" xr:uid="{F29ACFAD-E655-43B3-AEE7-FC000033DF9F}"/>
    <cellStyle name="Percent 2 2 2 2 2 3 4 2" xfId="2138" xr:uid="{4D127A5D-2D81-412F-B278-6AC882159122}"/>
    <cellStyle name="Percent 2 2 2 2 2 3 5" xfId="1466" xr:uid="{4038C53A-52B4-472C-91D2-7C1388C1CFA1}"/>
    <cellStyle name="Percent 2 2 2 2 2 4" xfId="207" xr:uid="{1D6DA502-C4E2-4394-BD11-B3011036A510}"/>
    <cellStyle name="Percent 2 2 2 2 2 4 2" xfId="543" xr:uid="{FCDFC401-E6A6-4900-9D92-C9B39B276ABA}"/>
    <cellStyle name="Percent 2 2 2 2 2 4 2 2" xfId="1215" xr:uid="{85909082-6C48-4FE7-8CE8-12C6D227DBC7}"/>
    <cellStyle name="Percent 2 2 2 2 2 4 2 2 2" xfId="2559" xr:uid="{D385A566-A75E-4039-881E-5A24ED7ABA2E}"/>
    <cellStyle name="Percent 2 2 2 2 2 4 2 3" xfId="1887" xr:uid="{44BD30B3-45A9-4DE1-84DF-611BD85F1E4E}"/>
    <cellStyle name="Percent 2 2 2 2 2 4 3" xfId="879" xr:uid="{1F1A1132-3F7B-4377-B5B7-819F002BFCBA}"/>
    <cellStyle name="Percent 2 2 2 2 2 4 3 2" xfId="2223" xr:uid="{0C8EE050-3EE1-4B71-9B19-3693E531F92C}"/>
    <cellStyle name="Percent 2 2 2 2 2 4 4" xfId="1551" xr:uid="{84B85129-D2E5-4137-838E-1E38993B0668}"/>
    <cellStyle name="Percent 2 2 2 2 2 5" xfId="375" xr:uid="{690C84E7-1CE8-4EFE-995F-188BE27284EE}"/>
    <cellStyle name="Percent 2 2 2 2 2 5 2" xfId="1047" xr:uid="{E2366205-93A0-4677-BDE9-D443D763CEA9}"/>
    <cellStyle name="Percent 2 2 2 2 2 5 2 2" xfId="2391" xr:uid="{2322D102-F869-44CC-82B1-5B68716BF0DF}"/>
    <cellStyle name="Percent 2 2 2 2 2 5 3" xfId="1719" xr:uid="{AAA3EF3E-18B1-40C3-B6EF-C379E8275A93}"/>
    <cellStyle name="Percent 2 2 2 2 2 6" xfId="711" xr:uid="{0C37372A-036B-4D9A-BE8A-C12B5FCBCEAF}"/>
    <cellStyle name="Percent 2 2 2 2 2 6 2" xfId="2055" xr:uid="{9D5988CC-EA96-4BF3-B332-4317DED7C7AF}"/>
    <cellStyle name="Percent 2 2 2 2 2 7" xfId="1383" xr:uid="{61EA0510-AE1D-4692-9AC3-30100889B92A}"/>
    <cellStyle name="Percent 2 2 2 2 3" xfId="59" xr:uid="{8201CB03-9923-4A89-9B27-85FA0EC9BA40}"/>
    <cellStyle name="Percent 2 2 2 2 3 2" xfId="142" xr:uid="{C1866DC9-B5EA-4C8D-9EA1-B92FE6F1BD3E}"/>
    <cellStyle name="Percent 2 2 2 2 3 2 2" xfId="310" xr:uid="{2EE2436A-BCDB-46BF-80DE-064FCBD80919}"/>
    <cellStyle name="Percent 2 2 2 2 3 2 2 2" xfId="646" xr:uid="{9A88F18E-29FE-430A-9BD6-490709051B77}"/>
    <cellStyle name="Percent 2 2 2 2 3 2 2 2 2" xfId="1318" xr:uid="{2222CF4F-D811-4F6F-B556-EED4257D0BAE}"/>
    <cellStyle name="Percent 2 2 2 2 3 2 2 2 2 2" xfId="2662" xr:uid="{970F2610-8C03-45C5-9D95-2B835052611C}"/>
    <cellStyle name="Percent 2 2 2 2 3 2 2 2 3" xfId="1990" xr:uid="{71FD7737-9409-465A-AB49-F628840F2E9A}"/>
    <cellStyle name="Percent 2 2 2 2 3 2 2 3" xfId="982" xr:uid="{2969EFFD-6BD8-4A35-A294-2EF75CAA3A7F}"/>
    <cellStyle name="Percent 2 2 2 2 3 2 2 3 2" xfId="2326" xr:uid="{9FB5C91F-8630-4C87-8E6B-0DA24FE695C2}"/>
    <cellStyle name="Percent 2 2 2 2 3 2 2 4" xfId="1654" xr:uid="{1CD8201C-AA3F-433A-95E4-2D373D683D8E}"/>
    <cellStyle name="Percent 2 2 2 2 3 2 3" xfId="478" xr:uid="{8D8CFEE6-2769-4600-9E81-81E89511E21A}"/>
    <cellStyle name="Percent 2 2 2 2 3 2 3 2" xfId="1150" xr:uid="{C5AD3E65-E635-40A7-AB56-E45E514AE28D}"/>
    <cellStyle name="Percent 2 2 2 2 3 2 3 2 2" xfId="2494" xr:uid="{27AB141C-0D3F-4D8B-8902-E0D0EC08A88B}"/>
    <cellStyle name="Percent 2 2 2 2 3 2 3 3" xfId="1822" xr:uid="{2E18E7F4-C132-418B-A789-E43C2724C4CB}"/>
    <cellStyle name="Percent 2 2 2 2 3 2 4" xfId="814" xr:uid="{615B1C14-D3D2-4650-856A-936111B01603}"/>
    <cellStyle name="Percent 2 2 2 2 3 2 4 2" xfId="2158" xr:uid="{D14EE775-CB3B-4D88-8307-197F61DEC5AF}"/>
    <cellStyle name="Percent 2 2 2 2 3 2 5" xfId="1486" xr:uid="{1E860DE5-0160-4EA8-BA90-3A15C6182BE6}"/>
    <cellStyle name="Percent 2 2 2 2 3 3" xfId="227" xr:uid="{DA5D345E-3587-47C1-BC60-5123627CE42F}"/>
    <cellStyle name="Percent 2 2 2 2 3 3 2" xfId="563" xr:uid="{8FDEF95D-3E8B-4A0E-B8CE-5136FF0F67BA}"/>
    <cellStyle name="Percent 2 2 2 2 3 3 2 2" xfId="1235" xr:uid="{703B687D-B343-43E4-A163-748A2A102607}"/>
    <cellStyle name="Percent 2 2 2 2 3 3 2 2 2" xfId="2579" xr:uid="{204A26A0-814A-4EC6-A196-7B2961D2CC72}"/>
    <cellStyle name="Percent 2 2 2 2 3 3 2 3" xfId="1907" xr:uid="{24EB7297-833B-485B-911C-D7364DBF68F9}"/>
    <cellStyle name="Percent 2 2 2 2 3 3 3" xfId="899" xr:uid="{A958AE3E-CCE7-4F07-B862-A28DFD20D779}"/>
    <cellStyle name="Percent 2 2 2 2 3 3 3 2" xfId="2243" xr:uid="{BDC2D2E9-5237-4E1D-86D1-A373BE991FB5}"/>
    <cellStyle name="Percent 2 2 2 2 3 3 4" xfId="1571" xr:uid="{6CD0E3BB-2493-49B1-A3FB-335C0741EE8B}"/>
    <cellStyle name="Percent 2 2 2 2 3 4" xfId="395" xr:uid="{FE62AD0A-5643-436E-9234-0D98B08C4B3C}"/>
    <cellStyle name="Percent 2 2 2 2 3 4 2" xfId="1067" xr:uid="{E97F8602-7AA8-4482-995D-5AF92B903D83}"/>
    <cellStyle name="Percent 2 2 2 2 3 4 2 2" xfId="2411" xr:uid="{A07964AA-3990-4B8B-8A1B-5F102C14D360}"/>
    <cellStyle name="Percent 2 2 2 2 3 4 3" xfId="1739" xr:uid="{73040FAA-5BF8-4AFC-8F45-DFFB17E998BC}"/>
    <cellStyle name="Percent 2 2 2 2 3 5" xfId="731" xr:uid="{71343E4A-FB8B-4D02-9AAD-7D5151FF285D}"/>
    <cellStyle name="Percent 2 2 2 2 3 5 2" xfId="2075" xr:uid="{DCC5C22C-1E8E-425A-BD2D-2BA7F9271D9D}"/>
    <cellStyle name="Percent 2 2 2 2 3 6" xfId="1403" xr:uid="{D2D750B8-F0EE-4C2C-8CED-3CFAE030DAB4}"/>
    <cellStyle name="Percent 2 2 2 2 4" xfId="102" xr:uid="{27A2769E-317D-4DBC-973F-F70F3EA78895}"/>
    <cellStyle name="Percent 2 2 2 2 4 2" xfId="270" xr:uid="{8C53F5E0-3593-4383-903A-25D258E28435}"/>
    <cellStyle name="Percent 2 2 2 2 4 2 2" xfId="606" xr:uid="{826EF81F-6F8A-46F0-9330-357D7C8B59D0}"/>
    <cellStyle name="Percent 2 2 2 2 4 2 2 2" xfId="1278" xr:uid="{17AE978E-B8B5-44AF-B590-C851169CBC22}"/>
    <cellStyle name="Percent 2 2 2 2 4 2 2 2 2" xfId="2622" xr:uid="{19768459-B96D-4D03-89E4-1FC001ADCACE}"/>
    <cellStyle name="Percent 2 2 2 2 4 2 2 3" xfId="1950" xr:uid="{233F93CF-0548-4C86-A63C-1709CA53188B}"/>
    <cellStyle name="Percent 2 2 2 2 4 2 3" xfId="942" xr:uid="{98C692FB-738E-4B1B-A72B-314BADA01CDA}"/>
    <cellStyle name="Percent 2 2 2 2 4 2 3 2" xfId="2286" xr:uid="{3FCA40CD-EAD1-4ABD-A66D-74E9D2E5F90B}"/>
    <cellStyle name="Percent 2 2 2 2 4 2 4" xfId="1614" xr:uid="{557FAC2C-AFE0-44B8-BD15-491EA5A35F44}"/>
    <cellStyle name="Percent 2 2 2 2 4 3" xfId="438" xr:uid="{6942EE25-1148-4F05-AD76-DDE6485B996C}"/>
    <cellStyle name="Percent 2 2 2 2 4 3 2" xfId="1110" xr:uid="{A00322BC-019B-4701-AF7E-105D40AC65E5}"/>
    <cellStyle name="Percent 2 2 2 2 4 3 2 2" xfId="2454" xr:uid="{C16BD61E-FE75-4720-828F-226C81FC8D29}"/>
    <cellStyle name="Percent 2 2 2 2 4 3 3" xfId="1782" xr:uid="{C2908E82-8DDE-4B58-9D50-CBA79A8B38C3}"/>
    <cellStyle name="Percent 2 2 2 2 4 4" xfId="774" xr:uid="{5D737FC4-FBB0-4513-BE40-BD19823E29BF}"/>
    <cellStyle name="Percent 2 2 2 2 4 4 2" xfId="2118" xr:uid="{332E175F-8748-4ECE-B9DE-552E21356C90}"/>
    <cellStyle name="Percent 2 2 2 2 4 5" xfId="1446" xr:uid="{4503A505-643F-472B-A44D-67946D1F5FDA}"/>
    <cellStyle name="Percent 2 2 2 2 5" xfId="187" xr:uid="{DDC712BE-53CD-4820-92CB-A5E742E2F2AC}"/>
    <cellStyle name="Percent 2 2 2 2 5 2" xfId="523" xr:uid="{BD681B7F-0AA0-466A-834A-CEA95A8744D2}"/>
    <cellStyle name="Percent 2 2 2 2 5 2 2" xfId="1195" xr:uid="{6922671A-DD61-41F9-90CA-EF8516BE762F}"/>
    <cellStyle name="Percent 2 2 2 2 5 2 2 2" xfId="2539" xr:uid="{FD5264D2-CF40-4B25-9DBC-56F97EAF3150}"/>
    <cellStyle name="Percent 2 2 2 2 5 2 3" xfId="1867" xr:uid="{85BA5923-1255-410C-B6DC-639822688D6A}"/>
    <cellStyle name="Percent 2 2 2 2 5 3" xfId="859" xr:uid="{22B4201E-D6D9-472B-B459-FBD3EF2978F1}"/>
    <cellStyle name="Percent 2 2 2 2 5 3 2" xfId="2203" xr:uid="{1CEDE73D-3EEF-470C-920D-3279CBB7E9D1}"/>
    <cellStyle name="Percent 2 2 2 2 5 4" xfId="1531" xr:uid="{89977687-1F92-4204-AFDA-B800EFB64408}"/>
    <cellStyle name="Percent 2 2 2 2 6" xfId="355" xr:uid="{AD2067BB-6575-4DF9-9FED-1F551D374379}"/>
    <cellStyle name="Percent 2 2 2 2 6 2" xfId="1027" xr:uid="{A0245222-93B8-4C33-AB25-780AC9848A44}"/>
    <cellStyle name="Percent 2 2 2 2 6 2 2" xfId="2371" xr:uid="{3AE6D735-A486-449D-852E-186748C48FDC}"/>
    <cellStyle name="Percent 2 2 2 2 6 3" xfId="1699" xr:uid="{68D6C104-3A8E-4E59-A42A-67D54EB96674}"/>
    <cellStyle name="Percent 2 2 2 2 7" xfId="691" xr:uid="{3333B0B1-8592-4C27-807D-1B96531B8505}"/>
    <cellStyle name="Percent 2 2 2 2 7 2" xfId="2035" xr:uid="{3E714464-7B85-4617-A1DE-E55294105DBA}"/>
    <cellStyle name="Percent 2 2 2 2 8" xfId="1363" xr:uid="{E6B68E6A-8689-4889-AF3E-D521D78F8534}"/>
    <cellStyle name="Percent 2 2 2 3" xfId="31" xr:uid="{75436BB0-1DAB-4E16-90A7-E2653F0A1D99}"/>
    <cellStyle name="Percent 2 2 2 3 2" xfId="71" xr:uid="{EAADE37B-D63B-4BE1-8DBB-946A033522AD}"/>
    <cellStyle name="Percent 2 2 2 3 2 2" xfId="154" xr:uid="{EE12C954-8FB1-4926-B856-6946A2D62EBC}"/>
    <cellStyle name="Percent 2 2 2 3 2 2 2" xfId="322" xr:uid="{9F84C7E9-C6D9-4E25-A0CF-D240B6D10411}"/>
    <cellStyle name="Percent 2 2 2 3 2 2 2 2" xfId="658" xr:uid="{BC2B19A4-28BC-41E0-B615-9FBA568B9485}"/>
    <cellStyle name="Percent 2 2 2 3 2 2 2 2 2" xfId="1330" xr:uid="{E42934AF-C9DF-4ED2-ABC7-2F4AFF9E4C4D}"/>
    <cellStyle name="Percent 2 2 2 3 2 2 2 2 2 2" xfId="2674" xr:uid="{EDBD0070-7672-4163-973D-F3F72509425F}"/>
    <cellStyle name="Percent 2 2 2 3 2 2 2 2 3" xfId="2002" xr:uid="{494176C3-FC0F-40BA-9E16-B2105DD2C49F}"/>
    <cellStyle name="Percent 2 2 2 3 2 2 2 3" xfId="994" xr:uid="{59BA1AF1-5A88-4004-A633-3B198A99A5C0}"/>
    <cellStyle name="Percent 2 2 2 3 2 2 2 3 2" xfId="2338" xr:uid="{4155E5FA-8E4A-4BB5-9181-D187CE99A603}"/>
    <cellStyle name="Percent 2 2 2 3 2 2 2 4" xfId="1666" xr:uid="{1D4463F6-43E4-4ACC-B43D-F76ABDE50C9C}"/>
    <cellStyle name="Percent 2 2 2 3 2 2 3" xfId="490" xr:uid="{064BF602-18FC-49BA-A43B-8159B3D8BF36}"/>
    <cellStyle name="Percent 2 2 2 3 2 2 3 2" xfId="1162" xr:uid="{FD1CE9EF-C2BA-4EF5-B6DD-9C33EC1C8D52}"/>
    <cellStyle name="Percent 2 2 2 3 2 2 3 2 2" xfId="2506" xr:uid="{88EA10A1-FEFC-4EDC-B773-B76901EA7171}"/>
    <cellStyle name="Percent 2 2 2 3 2 2 3 3" xfId="1834" xr:uid="{447DEF24-96CE-46C1-BE37-0D9A41AAF21C}"/>
    <cellStyle name="Percent 2 2 2 3 2 2 4" xfId="826" xr:uid="{09918896-9135-4068-B3F7-26972D483671}"/>
    <cellStyle name="Percent 2 2 2 3 2 2 4 2" xfId="2170" xr:uid="{15D963D4-7A7A-47C4-A73F-7126667E5AF1}"/>
    <cellStyle name="Percent 2 2 2 3 2 2 5" xfId="1498" xr:uid="{A11446A4-5BA0-4601-BA1A-1824967E5B2C}"/>
    <cellStyle name="Percent 2 2 2 3 2 3" xfId="239" xr:uid="{364CA2B4-9E56-423E-9AFA-F0404E0D272B}"/>
    <cellStyle name="Percent 2 2 2 3 2 3 2" xfId="575" xr:uid="{88187120-DC4F-466B-BE3B-7DD4A655496D}"/>
    <cellStyle name="Percent 2 2 2 3 2 3 2 2" xfId="1247" xr:uid="{F6BFAC88-249B-4D28-94DB-5A300295B038}"/>
    <cellStyle name="Percent 2 2 2 3 2 3 2 2 2" xfId="2591" xr:uid="{466D3DC0-67F5-4183-B535-F61744C56157}"/>
    <cellStyle name="Percent 2 2 2 3 2 3 2 3" xfId="1919" xr:uid="{90B4B20E-5CD0-41EA-AF1F-419FE96F2463}"/>
    <cellStyle name="Percent 2 2 2 3 2 3 3" xfId="911" xr:uid="{78772CCE-9CC0-4F21-A746-5C73350974B6}"/>
    <cellStyle name="Percent 2 2 2 3 2 3 3 2" xfId="2255" xr:uid="{5C00CFED-DDE7-4F43-B780-59E65A227316}"/>
    <cellStyle name="Percent 2 2 2 3 2 3 4" xfId="1583" xr:uid="{7FE145BF-77D2-43B9-BC5A-6647804D6EAC}"/>
    <cellStyle name="Percent 2 2 2 3 2 4" xfId="407" xr:uid="{15AE7419-0A09-4D89-B1F4-A8CE1D06F5E1}"/>
    <cellStyle name="Percent 2 2 2 3 2 4 2" xfId="1079" xr:uid="{0B559961-578C-4EF3-856A-4CC418335AE0}"/>
    <cellStyle name="Percent 2 2 2 3 2 4 2 2" xfId="2423" xr:uid="{F44F2870-1356-47F0-A93E-E043BCAD71B5}"/>
    <cellStyle name="Percent 2 2 2 3 2 4 3" xfId="1751" xr:uid="{BF2918FC-CE68-47C1-9AF9-0963E65E4190}"/>
    <cellStyle name="Percent 2 2 2 3 2 5" xfId="743" xr:uid="{46859AD9-BAEC-49BC-8A4D-04FC450D8974}"/>
    <cellStyle name="Percent 2 2 2 3 2 5 2" xfId="2087" xr:uid="{92697271-404D-4499-8C8C-B9B5B59F7004}"/>
    <cellStyle name="Percent 2 2 2 3 2 6" xfId="1415" xr:uid="{A8E22F46-3BAC-4293-ACCD-A4BBAC9B73C8}"/>
    <cellStyle name="Percent 2 2 2 3 3" xfId="114" xr:uid="{9AB4AE64-F180-48E4-A53F-A076FDC1D7D4}"/>
    <cellStyle name="Percent 2 2 2 3 3 2" xfId="282" xr:uid="{F369AF2E-7D62-4DAE-A511-01A254098D36}"/>
    <cellStyle name="Percent 2 2 2 3 3 2 2" xfId="618" xr:uid="{63D7B3EA-7F07-492E-9BE5-7AB375668AE7}"/>
    <cellStyle name="Percent 2 2 2 3 3 2 2 2" xfId="1290" xr:uid="{2D5142FD-0F16-490C-BB3C-B1D933520E6F}"/>
    <cellStyle name="Percent 2 2 2 3 3 2 2 2 2" xfId="2634" xr:uid="{A05D17DC-A1A6-486F-9944-CCE8DE81AEF0}"/>
    <cellStyle name="Percent 2 2 2 3 3 2 2 3" xfId="1962" xr:uid="{8D97BE44-B318-4750-8B82-E2DFADA56FA1}"/>
    <cellStyle name="Percent 2 2 2 3 3 2 3" xfId="954" xr:uid="{A7CE312E-C1C8-4CCF-9B8A-A3A61E215DD4}"/>
    <cellStyle name="Percent 2 2 2 3 3 2 3 2" xfId="2298" xr:uid="{AE3DB01F-0618-4E1F-98F8-C9F9E284648C}"/>
    <cellStyle name="Percent 2 2 2 3 3 2 4" xfId="1626" xr:uid="{732AF04D-D908-4483-8399-C6D812661CCD}"/>
    <cellStyle name="Percent 2 2 2 3 3 3" xfId="450" xr:uid="{9E2F32C0-99C2-4781-AD22-7123C3B1C1F6}"/>
    <cellStyle name="Percent 2 2 2 3 3 3 2" xfId="1122" xr:uid="{59E33440-D588-4377-9972-01F2F167002F}"/>
    <cellStyle name="Percent 2 2 2 3 3 3 2 2" xfId="2466" xr:uid="{42FE0282-E857-43CC-8FB9-D9031DDF8484}"/>
    <cellStyle name="Percent 2 2 2 3 3 3 3" xfId="1794" xr:uid="{F75D82CB-BF7F-4C7F-88E6-AEAEBD8AC326}"/>
    <cellStyle name="Percent 2 2 2 3 3 4" xfId="786" xr:uid="{A2BB7168-CE13-4A88-8234-03E12E6DA7B3}"/>
    <cellStyle name="Percent 2 2 2 3 3 4 2" xfId="2130" xr:uid="{10F4D66B-E201-483F-B3F7-6DD0E82F3D39}"/>
    <cellStyle name="Percent 2 2 2 3 3 5" xfId="1458" xr:uid="{27F7272F-E6FA-4F33-846A-50B3BF858976}"/>
    <cellStyle name="Percent 2 2 2 3 4" xfId="199" xr:uid="{7691F5AD-B9D5-4A63-AB01-8C9EA51FDC75}"/>
    <cellStyle name="Percent 2 2 2 3 4 2" xfId="535" xr:uid="{2F9AECF4-0E82-4549-A3A1-3B64AFCAEDEE}"/>
    <cellStyle name="Percent 2 2 2 3 4 2 2" xfId="1207" xr:uid="{C1FB79CD-D038-48DC-9B5E-2DAAA296A67B}"/>
    <cellStyle name="Percent 2 2 2 3 4 2 2 2" xfId="2551" xr:uid="{33A7ECAD-D736-416C-AB25-68E459F2A9E3}"/>
    <cellStyle name="Percent 2 2 2 3 4 2 3" xfId="1879" xr:uid="{814FAEFB-D229-4C3B-89AF-D2709CEF1A34}"/>
    <cellStyle name="Percent 2 2 2 3 4 3" xfId="871" xr:uid="{1AB69792-1A4C-406B-BC3C-69A652100090}"/>
    <cellStyle name="Percent 2 2 2 3 4 3 2" xfId="2215" xr:uid="{B2758529-E6A5-4387-86F6-448508D9CDA8}"/>
    <cellStyle name="Percent 2 2 2 3 4 4" xfId="1543" xr:uid="{4BBA912F-720C-4055-B0EE-2DCA33F800EE}"/>
    <cellStyle name="Percent 2 2 2 3 5" xfId="367" xr:uid="{CAE9F732-679A-483A-88CC-BAC7E2755910}"/>
    <cellStyle name="Percent 2 2 2 3 5 2" xfId="1039" xr:uid="{67B740C9-8B2E-44CE-96BA-6BDF399D2180}"/>
    <cellStyle name="Percent 2 2 2 3 5 2 2" xfId="2383" xr:uid="{8CBB35BB-8D7C-4982-B0D7-71BC814C8DD4}"/>
    <cellStyle name="Percent 2 2 2 3 5 3" xfId="1711" xr:uid="{3A5AFDB0-0178-4D21-9B40-2A1DB0F0B148}"/>
    <cellStyle name="Percent 2 2 2 3 6" xfId="703" xr:uid="{A5695877-0BE6-419E-8DAA-45EFA4666FF3}"/>
    <cellStyle name="Percent 2 2 2 3 6 2" xfId="2047" xr:uid="{F855A132-EC67-4229-886D-87DFCA7F7BA0}"/>
    <cellStyle name="Percent 2 2 2 3 7" xfId="1375" xr:uid="{CBE5AA7F-3841-44EE-AF6F-93E6361DFBFE}"/>
    <cellStyle name="Percent 2 2 2 4" xfId="51" xr:uid="{137FB0B7-D459-415B-B176-E23D76A045C3}"/>
    <cellStyle name="Percent 2 2 2 4 2" xfId="134" xr:uid="{40F38CE2-4155-4426-8A77-224C9E473656}"/>
    <cellStyle name="Percent 2 2 2 4 2 2" xfId="302" xr:uid="{43928122-0BDC-4F2A-9E38-21AD5636ECF4}"/>
    <cellStyle name="Percent 2 2 2 4 2 2 2" xfId="638" xr:uid="{3CD18F34-59AC-4FEE-89EE-CB8DBC512764}"/>
    <cellStyle name="Percent 2 2 2 4 2 2 2 2" xfId="1310" xr:uid="{C71AD280-CD33-4B3D-B8F0-317857031659}"/>
    <cellStyle name="Percent 2 2 2 4 2 2 2 2 2" xfId="2654" xr:uid="{7B7493E2-D6C1-4BF9-98D7-A5B8D2C8BE6A}"/>
    <cellStyle name="Percent 2 2 2 4 2 2 2 3" xfId="1982" xr:uid="{9698BD62-8E75-4F6D-99EE-AA31133AF994}"/>
    <cellStyle name="Percent 2 2 2 4 2 2 3" xfId="974" xr:uid="{157E150A-E201-466F-AB94-5C7899CC278D}"/>
    <cellStyle name="Percent 2 2 2 4 2 2 3 2" xfId="2318" xr:uid="{FD3DA0E3-DD94-407E-B386-D791DF65AF71}"/>
    <cellStyle name="Percent 2 2 2 4 2 2 4" xfId="1646" xr:uid="{FCDFFC12-DA2D-4133-B7C4-3018E368798E}"/>
    <cellStyle name="Percent 2 2 2 4 2 3" xfId="470" xr:uid="{2BFD719A-33E7-4C76-83DB-5F34A48F0657}"/>
    <cellStyle name="Percent 2 2 2 4 2 3 2" xfId="1142" xr:uid="{4AF37310-1902-436F-B2C9-5FE6D0973853}"/>
    <cellStyle name="Percent 2 2 2 4 2 3 2 2" xfId="2486" xr:uid="{10E1DDCF-8796-4FB1-ACE1-226D2D43052B}"/>
    <cellStyle name="Percent 2 2 2 4 2 3 3" xfId="1814" xr:uid="{FC9F9C21-C19C-4928-BF77-CEAD838DA655}"/>
    <cellStyle name="Percent 2 2 2 4 2 4" xfId="806" xr:uid="{9F72EE4F-C824-46B2-AC40-C56BAE16109D}"/>
    <cellStyle name="Percent 2 2 2 4 2 4 2" xfId="2150" xr:uid="{A8D69C8C-BFF9-41FB-A727-71471C6C3DE5}"/>
    <cellStyle name="Percent 2 2 2 4 2 5" xfId="1478" xr:uid="{703DDDCB-6349-4E53-9AF1-746C2BA0356B}"/>
    <cellStyle name="Percent 2 2 2 4 3" xfId="219" xr:uid="{59575F28-86BA-4F42-B47F-BA61965B4D17}"/>
    <cellStyle name="Percent 2 2 2 4 3 2" xfId="555" xr:uid="{0C275C96-E76A-4333-92F8-41C1367E4154}"/>
    <cellStyle name="Percent 2 2 2 4 3 2 2" xfId="1227" xr:uid="{D98E07C2-5A21-468A-94BE-35789778F148}"/>
    <cellStyle name="Percent 2 2 2 4 3 2 2 2" xfId="2571" xr:uid="{B1D610BE-B9FB-4264-86BF-CF2E78757CA4}"/>
    <cellStyle name="Percent 2 2 2 4 3 2 3" xfId="1899" xr:uid="{3B655C00-CBC8-489B-B026-B010B1532B66}"/>
    <cellStyle name="Percent 2 2 2 4 3 3" xfId="891" xr:uid="{B7A0A97D-C721-4AF2-8C3F-4B941095E998}"/>
    <cellStyle name="Percent 2 2 2 4 3 3 2" xfId="2235" xr:uid="{226AC14E-CE3B-43D4-A776-D95E94B4A336}"/>
    <cellStyle name="Percent 2 2 2 4 3 4" xfId="1563" xr:uid="{12423907-F107-4A75-82D5-FC4BCF53724C}"/>
    <cellStyle name="Percent 2 2 2 4 4" xfId="387" xr:uid="{B9C979F3-7A87-485C-9A42-28F2235188FB}"/>
    <cellStyle name="Percent 2 2 2 4 4 2" xfId="1059" xr:uid="{71AF4030-07E4-4023-A85F-A0ED5AFE416B}"/>
    <cellStyle name="Percent 2 2 2 4 4 2 2" xfId="2403" xr:uid="{A4969E2A-B72B-4AF9-BF0C-DF59D97517AD}"/>
    <cellStyle name="Percent 2 2 2 4 4 3" xfId="1731" xr:uid="{B7575D27-CBB2-45AA-9E68-3D61734EA870}"/>
    <cellStyle name="Percent 2 2 2 4 5" xfId="723" xr:uid="{3D6A58F9-2A9B-4A2E-8C92-06DE4D8C59D3}"/>
    <cellStyle name="Percent 2 2 2 4 5 2" xfId="2067" xr:uid="{C512CCE4-C3E2-44A4-9736-B435FA9D1539}"/>
    <cellStyle name="Percent 2 2 2 4 6" xfId="1395" xr:uid="{E05F98C9-ECE2-479F-B011-B90B54633591}"/>
    <cellStyle name="Percent 2 2 2 5" xfId="94" xr:uid="{34922D49-2C92-4EF6-AB90-112A0670460A}"/>
    <cellStyle name="Percent 2 2 2 5 2" xfId="262" xr:uid="{1A0CAE29-185C-4FFD-9B66-AACB66157948}"/>
    <cellStyle name="Percent 2 2 2 5 2 2" xfId="598" xr:uid="{2EE278BE-DED3-48D0-AC5F-C1F88EB5667D}"/>
    <cellStyle name="Percent 2 2 2 5 2 2 2" xfId="1270" xr:uid="{1F5002D9-17C0-4BC1-8751-138D38295732}"/>
    <cellStyle name="Percent 2 2 2 5 2 2 2 2" xfId="2614" xr:uid="{AEAFF3F8-AD3A-4E55-B174-285D0763597D}"/>
    <cellStyle name="Percent 2 2 2 5 2 2 3" xfId="1942" xr:uid="{D5A061D2-27E6-4287-8E18-C3C6ABF23A39}"/>
    <cellStyle name="Percent 2 2 2 5 2 3" xfId="934" xr:uid="{A9A1BF59-7E32-41C2-A4B1-4D212CD24898}"/>
    <cellStyle name="Percent 2 2 2 5 2 3 2" xfId="2278" xr:uid="{9249DCBB-6FC4-4CEF-A043-D76605D1F848}"/>
    <cellStyle name="Percent 2 2 2 5 2 4" xfId="1606" xr:uid="{BF81182E-56F5-48DA-86E7-67B7F6A61459}"/>
    <cellStyle name="Percent 2 2 2 5 3" xfId="430" xr:uid="{7BA63926-2A0E-441C-88A2-424CC36DCEC4}"/>
    <cellStyle name="Percent 2 2 2 5 3 2" xfId="1102" xr:uid="{78CE7D49-1717-4E34-8B69-E18B1DAF9300}"/>
    <cellStyle name="Percent 2 2 2 5 3 2 2" xfId="2446" xr:uid="{02163AE2-7A2A-4E4B-AEBD-D051080FBC62}"/>
    <cellStyle name="Percent 2 2 2 5 3 3" xfId="1774" xr:uid="{9718C37D-E617-4E3B-BC22-CF9CEEBE8D71}"/>
    <cellStyle name="Percent 2 2 2 5 4" xfId="766" xr:uid="{3A2C2B16-66C0-461E-9BC6-604DD036B85D}"/>
    <cellStyle name="Percent 2 2 2 5 4 2" xfId="2110" xr:uid="{18A063E9-783E-47FA-83A3-9C5F19BF0AA2}"/>
    <cellStyle name="Percent 2 2 2 5 5" xfId="1438" xr:uid="{40E1FD8C-7EBE-447E-BC8C-D277A45E8518}"/>
    <cellStyle name="Percent 2 2 2 6" xfId="179" xr:uid="{64DFEE72-5B20-4512-B7E3-21B08936EEE4}"/>
    <cellStyle name="Percent 2 2 2 6 2" xfId="515" xr:uid="{E7D95675-60F1-46AF-B04E-EFE1CADD1527}"/>
    <cellStyle name="Percent 2 2 2 6 2 2" xfId="1187" xr:uid="{A1977053-39A6-4110-8663-32D0B5F947DF}"/>
    <cellStyle name="Percent 2 2 2 6 2 2 2" xfId="2531" xr:uid="{9C461EE2-A9BA-41DC-B71B-5BADECD2D132}"/>
    <cellStyle name="Percent 2 2 2 6 2 3" xfId="1859" xr:uid="{49D16FE7-7B5C-4AA9-8D14-86698ACB57AB}"/>
    <cellStyle name="Percent 2 2 2 6 3" xfId="851" xr:uid="{0BA3F7B9-AEEA-4BD2-BEE4-781DB9935B4A}"/>
    <cellStyle name="Percent 2 2 2 6 3 2" xfId="2195" xr:uid="{80298865-027F-4C21-A403-D544E42A2982}"/>
    <cellStyle name="Percent 2 2 2 6 4" xfId="1523" xr:uid="{ADC96606-EAA0-4816-BD50-EEA832F8A0C8}"/>
    <cellStyle name="Percent 2 2 2 7" xfId="347" xr:uid="{6490F8E9-9A54-4803-B499-BD3A49FB799C}"/>
    <cellStyle name="Percent 2 2 2 7 2" xfId="1019" xr:uid="{8330C6B9-2193-4527-887E-253CBC15369B}"/>
    <cellStyle name="Percent 2 2 2 7 2 2" xfId="2363" xr:uid="{C6CE5CE0-DD65-4083-B21A-176210EA52A8}"/>
    <cellStyle name="Percent 2 2 2 7 3" xfId="1691" xr:uid="{3C433695-3118-439F-A49F-CDCEC8FF1621}"/>
    <cellStyle name="Percent 2 2 2 8" xfId="683" xr:uid="{7E483E15-C6B5-444A-8BBD-81E2C49C0FE8}"/>
    <cellStyle name="Percent 2 2 2 8 2" xfId="2027" xr:uid="{279D0F87-6B83-4F64-A66D-96CB91EEAA08}"/>
    <cellStyle name="Percent 2 2 2 9" xfId="1355" xr:uid="{CB3661A1-C8E0-4F4E-BA11-09DD2AF4D752}"/>
    <cellStyle name="Percent 2 2 3" xfId="14" xr:uid="{FC7FEFB8-5A68-4FE1-8465-45537A7E51BE}"/>
    <cellStyle name="Percent 2 2 3 2" xfId="35" xr:uid="{46E66AA7-7F61-4A88-82F3-26DD81713312}"/>
    <cellStyle name="Percent 2 2 3 2 2" xfId="75" xr:uid="{B32C8B86-7E4C-4A1A-956A-EBCC45C90B66}"/>
    <cellStyle name="Percent 2 2 3 2 2 2" xfId="158" xr:uid="{D784AC6A-C452-4081-B9FB-4CD82DF55B38}"/>
    <cellStyle name="Percent 2 2 3 2 2 2 2" xfId="326" xr:uid="{8FDE53A2-62F9-450B-B1EB-9BD60F72C37C}"/>
    <cellStyle name="Percent 2 2 3 2 2 2 2 2" xfId="662" xr:uid="{8CB41A17-E69F-4A9C-83A2-E94244137F05}"/>
    <cellStyle name="Percent 2 2 3 2 2 2 2 2 2" xfId="1334" xr:uid="{D247A069-D2FD-434B-B364-A257F34F9E44}"/>
    <cellStyle name="Percent 2 2 3 2 2 2 2 2 2 2" xfId="2678" xr:uid="{5E61221D-8371-44EE-8AC8-3DC6A741C6C2}"/>
    <cellStyle name="Percent 2 2 3 2 2 2 2 2 3" xfId="2006" xr:uid="{70E76E9D-1D9D-411B-9A49-E4600C27E871}"/>
    <cellStyle name="Percent 2 2 3 2 2 2 2 3" xfId="998" xr:uid="{615D0913-6F44-4207-8AE3-0B22B02D99D6}"/>
    <cellStyle name="Percent 2 2 3 2 2 2 2 3 2" xfId="2342" xr:uid="{0DB2B15B-3EFC-4E51-8C55-CBC2D3574A4E}"/>
    <cellStyle name="Percent 2 2 3 2 2 2 2 4" xfId="1670" xr:uid="{F210FBFE-0D04-4A5F-95C1-DBD757676F2A}"/>
    <cellStyle name="Percent 2 2 3 2 2 2 3" xfId="494" xr:uid="{AFA0FC39-18E2-4D3D-A83F-F864BADE1313}"/>
    <cellStyle name="Percent 2 2 3 2 2 2 3 2" xfId="1166" xr:uid="{6CB3A12E-CD70-40B9-9DCE-8733D89239CB}"/>
    <cellStyle name="Percent 2 2 3 2 2 2 3 2 2" xfId="2510" xr:uid="{36CE6C91-CF7C-497C-A4BA-EC5404F8E18E}"/>
    <cellStyle name="Percent 2 2 3 2 2 2 3 3" xfId="1838" xr:uid="{C7602B70-A58D-46FE-BBC3-652A6F0E4DA7}"/>
    <cellStyle name="Percent 2 2 3 2 2 2 4" xfId="830" xr:uid="{9D3C3D63-ECC0-484C-A2AE-C637A56C3238}"/>
    <cellStyle name="Percent 2 2 3 2 2 2 4 2" xfId="2174" xr:uid="{15A54919-A43D-4D7A-A60E-D011EBF2DBAC}"/>
    <cellStyle name="Percent 2 2 3 2 2 2 5" xfId="1502" xr:uid="{1791E67C-13A1-4F9F-A285-EB336F48D302}"/>
    <cellStyle name="Percent 2 2 3 2 2 3" xfId="243" xr:uid="{C958C568-8C5E-4DEC-9735-EE720BD874B4}"/>
    <cellStyle name="Percent 2 2 3 2 2 3 2" xfId="579" xr:uid="{2DCC5035-A628-4987-8308-BB340A724BD7}"/>
    <cellStyle name="Percent 2 2 3 2 2 3 2 2" xfId="1251" xr:uid="{5733FDBF-90B8-4E2F-93C6-71551F5841D7}"/>
    <cellStyle name="Percent 2 2 3 2 2 3 2 2 2" xfId="2595" xr:uid="{C941BB59-E14E-4F91-8EEB-BA4FC9E7EB1C}"/>
    <cellStyle name="Percent 2 2 3 2 2 3 2 3" xfId="1923" xr:uid="{E5AD06D1-1677-4D08-805D-D5606BBDF8B2}"/>
    <cellStyle name="Percent 2 2 3 2 2 3 3" xfId="915" xr:uid="{06F3E858-A50C-495C-9C82-4E80BE2B11D6}"/>
    <cellStyle name="Percent 2 2 3 2 2 3 3 2" xfId="2259" xr:uid="{F08C2725-F8F7-4E07-9FA7-714917682E0A}"/>
    <cellStyle name="Percent 2 2 3 2 2 3 4" xfId="1587" xr:uid="{10BA6D92-0705-4753-B851-E406E62AC045}"/>
    <cellStyle name="Percent 2 2 3 2 2 4" xfId="411" xr:uid="{920AA556-59F2-48EF-8547-0004291E6B67}"/>
    <cellStyle name="Percent 2 2 3 2 2 4 2" xfId="1083" xr:uid="{25EEAE0B-7246-4627-B67D-EE2B91E8E1B0}"/>
    <cellStyle name="Percent 2 2 3 2 2 4 2 2" xfId="2427" xr:uid="{D8CBF96E-8301-4708-A541-EC92C597600E}"/>
    <cellStyle name="Percent 2 2 3 2 2 4 3" xfId="1755" xr:uid="{164ABE7C-B8F7-49A7-A814-49958442E96D}"/>
    <cellStyle name="Percent 2 2 3 2 2 5" xfId="747" xr:uid="{9F0208A2-E5CC-49A2-9EBF-E99FCBBFCA31}"/>
    <cellStyle name="Percent 2 2 3 2 2 5 2" xfId="2091" xr:uid="{395911D3-FF33-4DCA-8B24-C028D53F9767}"/>
    <cellStyle name="Percent 2 2 3 2 2 6" xfId="1419" xr:uid="{CA21F37B-CADE-4FE9-B1CF-407D05962DFE}"/>
    <cellStyle name="Percent 2 2 3 2 3" xfId="118" xr:uid="{200C8D6E-2ED8-4B3B-8450-5FFE67D9FDF9}"/>
    <cellStyle name="Percent 2 2 3 2 3 2" xfId="286" xr:uid="{1121F2B5-06D0-4C2F-BC52-27E82F7D19CB}"/>
    <cellStyle name="Percent 2 2 3 2 3 2 2" xfId="622" xr:uid="{803A774C-E492-4EA3-B7D7-2CC0C758D993}"/>
    <cellStyle name="Percent 2 2 3 2 3 2 2 2" xfId="1294" xr:uid="{35B010F5-508F-44E8-8E3E-F36B6B949A8A}"/>
    <cellStyle name="Percent 2 2 3 2 3 2 2 2 2" xfId="2638" xr:uid="{3FE3A0F7-9C2D-472A-99E9-6CED0C0E59E7}"/>
    <cellStyle name="Percent 2 2 3 2 3 2 2 3" xfId="1966" xr:uid="{EB4C6EE9-84E1-453E-BB09-2CEB44FECF24}"/>
    <cellStyle name="Percent 2 2 3 2 3 2 3" xfId="958" xr:uid="{DBD6D7A4-AB4C-4B62-88B9-DB0DC61E9125}"/>
    <cellStyle name="Percent 2 2 3 2 3 2 3 2" xfId="2302" xr:uid="{7B9F1851-E808-4ECC-8414-D2D6FBF6A800}"/>
    <cellStyle name="Percent 2 2 3 2 3 2 4" xfId="1630" xr:uid="{71D89DE6-A1FA-438A-9560-2CE6B921E973}"/>
    <cellStyle name="Percent 2 2 3 2 3 3" xfId="454" xr:uid="{AC80F023-7189-4510-97E4-CA668E5FFA44}"/>
    <cellStyle name="Percent 2 2 3 2 3 3 2" xfId="1126" xr:uid="{FC6A936F-6E18-4774-9BC4-013EA79A2D84}"/>
    <cellStyle name="Percent 2 2 3 2 3 3 2 2" xfId="2470" xr:uid="{77C0230E-585D-45D8-A7C4-911B905464C0}"/>
    <cellStyle name="Percent 2 2 3 2 3 3 3" xfId="1798" xr:uid="{46A304BB-F4EF-4754-A25D-1B3E694FC567}"/>
    <cellStyle name="Percent 2 2 3 2 3 4" xfId="790" xr:uid="{78E29A90-F406-4A10-AE23-6105A1157C09}"/>
    <cellStyle name="Percent 2 2 3 2 3 4 2" xfId="2134" xr:uid="{4347A83D-2161-40F2-AE51-E08CC0CB36F4}"/>
    <cellStyle name="Percent 2 2 3 2 3 5" xfId="1462" xr:uid="{42E145B0-B8A2-4748-93F8-FFF7AFB82BDF}"/>
    <cellStyle name="Percent 2 2 3 2 4" xfId="203" xr:uid="{FBBECD02-6FE7-48F8-B998-B1DE09F342C6}"/>
    <cellStyle name="Percent 2 2 3 2 4 2" xfId="539" xr:uid="{8E57D48A-4E66-48CA-BEA6-FD5F1A098A33}"/>
    <cellStyle name="Percent 2 2 3 2 4 2 2" xfId="1211" xr:uid="{926E2820-A4BA-4E70-B977-BEE4D3EB5DB5}"/>
    <cellStyle name="Percent 2 2 3 2 4 2 2 2" xfId="2555" xr:uid="{B3381EDA-7705-49E1-BF5D-C5F0A0587B5E}"/>
    <cellStyle name="Percent 2 2 3 2 4 2 3" xfId="1883" xr:uid="{E60FFC21-AEF4-474D-9A35-8150C01198BE}"/>
    <cellStyle name="Percent 2 2 3 2 4 3" xfId="875" xr:uid="{5EBA04A9-9311-44D3-98AE-0C3F789FB6E8}"/>
    <cellStyle name="Percent 2 2 3 2 4 3 2" xfId="2219" xr:uid="{48EFA257-BBDE-43DB-BF51-F2A3E833B3DE}"/>
    <cellStyle name="Percent 2 2 3 2 4 4" xfId="1547" xr:uid="{94061676-B09E-4BBD-AE5C-B261A6F3381D}"/>
    <cellStyle name="Percent 2 2 3 2 5" xfId="371" xr:uid="{C3B2D856-67B2-419C-9A2B-F7EA122AE7C2}"/>
    <cellStyle name="Percent 2 2 3 2 5 2" xfId="1043" xr:uid="{34B340B4-B48E-431F-848E-914733707EB5}"/>
    <cellStyle name="Percent 2 2 3 2 5 2 2" xfId="2387" xr:uid="{139622B4-B277-4322-B4E5-2BFD11810D39}"/>
    <cellStyle name="Percent 2 2 3 2 5 3" xfId="1715" xr:uid="{9CE8E1DA-7A01-4512-9089-D3C108D84CD8}"/>
    <cellStyle name="Percent 2 2 3 2 6" xfId="707" xr:uid="{763B3BB1-82E1-4ED5-B3EF-676BCC46D1D1}"/>
    <cellStyle name="Percent 2 2 3 2 6 2" xfId="2051" xr:uid="{352E5993-82DC-4746-A773-F806AE58DC96}"/>
    <cellStyle name="Percent 2 2 3 2 7" xfId="1379" xr:uid="{C53DF5B6-1E5F-4CB6-BB09-348A4A7AA120}"/>
    <cellStyle name="Percent 2 2 3 3" xfId="55" xr:uid="{BF132B60-C248-4383-925B-B1207B8919DD}"/>
    <cellStyle name="Percent 2 2 3 3 2" xfId="138" xr:uid="{780917D9-F743-4FCE-992D-345339852577}"/>
    <cellStyle name="Percent 2 2 3 3 2 2" xfId="306" xr:uid="{0322774D-C2B2-4202-B78F-639E182A08F9}"/>
    <cellStyle name="Percent 2 2 3 3 2 2 2" xfId="642" xr:uid="{25C59580-FD8F-4070-9435-CCB896469B19}"/>
    <cellStyle name="Percent 2 2 3 3 2 2 2 2" xfId="1314" xr:uid="{A0ED506F-456A-487A-974E-8933364BD8CA}"/>
    <cellStyle name="Percent 2 2 3 3 2 2 2 2 2" xfId="2658" xr:uid="{C5D13FEC-CF48-4FD7-B7AB-815F28F15972}"/>
    <cellStyle name="Percent 2 2 3 3 2 2 2 3" xfId="1986" xr:uid="{35EBB494-A3B8-4B55-AEFE-DDF0FFA39019}"/>
    <cellStyle name="Percent 2 2 3 3 2 2 3" xfId="978" xr:uid="{F0A52BF0-1A08-45E6-8FF3-340D598A80AF}"/>
    <cellStyle name="Percent 2 2 3 3 2 2 3 2" xfId="2322" xr:uid="{14917A96-67A2-4960-B9B6-C4EF537A67E5}"/>
    <cellStyle name="Percent 2 2 3 3 2 2 4" xfId="1650" xr:uid="{9066CD43-6087-4E08-9C4F-A86B756288D2}"/>
    <cellStyle name="Percent 2 2 3 3 2 3" xfId="474" xr:uid="{F50140A0-53A8-4539-9D81-F0F2DFB41F9F}"/>
    <cellStyle name="Percent 2 2 3 3 2 3 2" xfId="1146" xr:uid="{14573E58-C12F-4100-9C57-8CD9010F9488}"/>
    <cellStyle name="Percent 2 2 3 3 2 3 2 2" xfId="2490" xr:uid="{0F646AAA-2EC4-4343-B487-C92A2039516C}"/>
    <cellStyle name="Percent 2 2 3 3 2 3 3" xfId="1818" xr:uid="{68E754AF-57A6-452F-AE8E-EE0564A13D47}"/>
    <cellStyle name="Percent 2 2 3 3 2 4" xfId="810" xr:uid="{B927EBDA-B6DB-4296-824D-D4D8E2BE6FD4}"/>
    <cellStyle name="Percent 2 2 3 3 2 4 2" xfId="2154" xr:uid="{CBCE24FE-1506-4E37-A480-3E3B0BE81E04}"/>
    <cellStyle name="Percent 2 2 3 3 2 5" xfId="1482" xr:uid="{56DD7B71-CE16-4EB2-AB28-FC7649646A7D}"/>
    <cellStyle name="Percent 2 2 3 3 3" xfId="223" xr:uid="{2DD65449-35E0-4DDB-923F-53916B4DED11}"/>
    <cellStyle name="Percent 2 2 3 3 3 2" xfId="559" xr:uid="{F606DB45-636B-4217-88AD-01B759B2C5F4}"/>
    <cellStyle name="Percent 2 2 3 3 3 2 2" xfId="1231" xr:uid="{83FC0681-8194-4C6F-A3C9-CCECA4887C58}"/>
    <cellStyle name="Percent 2 2 3 3 3 2 2 2" xfId="2575" xr:uid="{66DAB1BE-B531-46C1-8852-39C4EB7CBA28}"/>
    <cellStyle name="Percent 2 2 3 3 3 2 3" xfId="1903" xr:uid="{0DDE2131-C775-4E09-A82F-92D9A7354E36}"/>
    <cellStyle name="Percent 2 2 3 3 3 3" xfId="895" xr:uid="{169FE885-9D14-4595-873E-33D3BA50B721}"/>
    <cellStyle name="Percent 2 2 3 3 3 3 2" xfId="2239" xr:uid="{6D33D6CE-11D9-48C0-A60D-7FE8DAC4A7C1}"/>
    <cellStyle name="Percent 2 2 3 3 3 4" xfId="1567" xr:uid="{8F52A48D-E5E9-458B-AB81-07809C6FE460}"/>
    <cellStyle name="Percent 2 2 3 3 4" xfId="391" xr:uid="{06E6E315-B1B0-4C8F-871A-97D44E701C49}"/>
    <cellStyle name="Percent 2 2 3 3 4 2" xfId="1063" xr:uid="{D29C44A7-54C3-4FA6-9AE8-F2B1E996FC83}"/>
    <cellStyle name="Percent 2 2 3 3 4 2 2" xfId="2407" xr:uid="{E157F886-D777-4802-896B-9686E547206E}"/>
    <cellStyle name="Percent 2 2 3 3 4 3" xfId="1735" xr:uid="{306C7C2E-A4E5-4C95-818B-33F0E651E833}"/>
    <cellStyle name="Percent 2 2 3 3 5" xfId="727" xr:uid="{CBAA5432-4132-4F91-B3A2-362411192C91}"/>
    <cellStyle name="Percent 2 2 3 3 5 2" xfId="2071" xr:uid="{17EA7590-8E24-4B6A-AD26-59B1F023C120}"/>
    <cellStyle name="Percent 2 2 3 3 6" xfId="1399" xr:uid="{E9324BBF-63EA-41C0-BD82-7B0562DE0FDB}"/>
    <cellStyle name="Percent 2 2 3 4" xfId="98" xr:uid="{BF9925FA-AB3A-494A-9A7C-82454F0E36E9}"/>
    <cellStyle name="Percent 2 2 3 4 2" xfId="266" xr:uid="{DA65AC5C-9DFC-4869-95F5-168182FAA6EC}"/>
    <cellStyle name="Percent 2 2 3 4 2 2" xfId="602" xr:uid="{0DFDBEF1-4333-499C-BD42-0485A5F335F1}"/>
    <cellStyle name="Percent 2 2 3 4 2 2 2" xfId="1274" xr:uid="{4BC74631-C4C0-406E-9F38-3D80054FE08C}"/>
    <cellStyle name="Percent 2 2 3 4 2 2 2 2" xfId="2618" xr:uid="{AB319B59-0244-4817-9F2A-BC1F15A768AD}"/>
    <cellStyle name="Percent 2 2 3 4 2 2 3" xfId="1946" xr:uid="{42859E93-757D-40E0-B64B-CED4CCC317DB}"/>
    <cellStyle name="Percent 2 2 3 4 2 3" xfId="938" xr:uid="{8D0E15BA-428C-4F68-9EAD-A905D04F5B69}"/>
    <cellStyle name="Percent 2 2 3 4 2 3 2" xfId="2282" xr:uid="{9444E7D2-71A8-4840-B534-221E1AA4487E}"/>
    <cellStyle name="Percent 2 2 3 4 2 4" xfId="1610" xr:uid="{55F154DA-3DDC-42C9-8A2E-8F3C4A179FB0}"/>
    <cellStyle name="Percent 2 2 3 4 3" xfId="434" xr:uid="{79F5A935-94D9-4342-820A-96AE6A9360F7}"/>
    <cellStyle name="Percent 2 2 3 4 3 2" xfId="1106" xr:uid="{B8C1B2AD-27B3-4D1A-B30A-CC02322EDC0E}"/>
    <cellStyle name="Percent 2 2 3 4 3 2 2" xfId="2450" xr:uid="{CFFD0020-F865-47C4-951C-BF7694F2F452}"/>
    <cellStyle name="Percent 2 2 3 4 3 3" xfId="1778" xr:uid="{0A009FFD-33D9-465F-8E70-A975641FA2F1}"/>
    <cellStyle name="Percent 2 2 3 4 4" xfId="770" xr:uid="{4630D5A3-549E-4A8D-B996-85F8C7321403}"/>
    <cellStyle name="Percent 2 2 3 4 4 2" xfId="2114" xr:uid="{A3526F1A-265A-4221-8D73-71884F0240EB}"/>
    <cellStyle name="Percent 2 2 3 4 5" xfId="1442" xr:uid="{81B57D77-95DB-4D6F-A714-093996217CA6}"/>
    <cellStyle name="Percent 2 2 3 5" xfId="183" xr:uid="{DAA43043-413F-4BC6-BCF2-ECA8CE18F4E4}"/>
    <cellStyle name="Percent 2 2 3 5 2" xfId="519" xr:uid="{92C90B18-1123-4F2E-8264-B2574ABD51A6}"/>
    <cellStyle name="Percent 2 2 3 5 2 2" xfId="1191" xr:uid="{C9216D95-8F66-4C65-AC7A-0EC49B63E3B6}"/>
    <cellStyle name="Percent 2 2 3 5 2 2 2" xfId="2535" xr:uid="{678C9F4D-9D03-46A6-9E1A-C490C349784E}"/>
    <cellStyle name="Percent 2 2 3 5 2 3" xfId="1863" xr:uid="{FD4EE75E-A5C4-4D44-B8D1-E03C24FF4006}"/>
    <cellStyle name="Percent 2 2 3 5 3" xfId="855" xr:uid="{6B8829EA-073D-4E8C-B893-AACC503AA833}"/>
    <cellStyle name="Percent 2 2 3 5 3 2" xfId="2199" xr:uid="{EB43AA3E-D468-47C8-9C02-A0BF2C47B342}"/>
    <cellStyle name="Percent 2 2 3 5 4" xfId="1527" xr:uid="{AE90E4DC-DE5A-48E8-9473-1EC1B21B1489}"/>
    <cellStyle name="Percent 2 2 3 6" xfId="351" xr:uid="{0C3528A1-3790-448F-A9C7-B68ADF5726F0}"/>
    <cellStyle name="Percent 2 2 3 6 2" xfId="1023" xr:uid="{1D5541F0-9B9E-4BD9-9AB2-24027957814E}"/>
    <cellStyle name="Percent 2 2 3 6 2 2" xfId="2367" xr:uid="{80D950AF-D0FA-4EF6-B699-F8E376A2E61C}"/>
    <cellStyle name="Percent 2 2 3 6 3" xfId="1695" xr:uid="{E87168CA-9E72-41AA-9887-51B4B739A02A}"/>
    <cellStyle name="Percent 2 2 3 7" xfId="687" xr:uid="{A43B9EDC-EF83-4CF5-88B1-52E8DB7A2741}"/>
    <cellStyle name="Percent 2 2 3 7 2" xfId="2031" xr:uid="{4D90181F-1EFA-46E6-BB4B-6A0134B40BE9}"/>
    <cellStyle name="Percent 2 2 3 8" xfId="1359" xr:uid="{6807CFDB-7CBD-41ED-BE4C-FE89BBBF344A}"/>
    <cellStyle name="Percent 2 2 4" xfId="27" xr:uid="{B1977229-5C89-4A58-9749-16BD431FD8EF}"/>
    <cellStyle name="Percent 2 2 4 2" xfId="67" xr:uid="{53600701-879B-4205-99C1-74C8C7A3952F}"/>
    <cellStyle name="Percent 2 2 4 2 2" xfId="150" xr:uid="{7183ABAF-7C06-458B-93DA-C5CEA859E430}"/>
    <cellStyle name="Percent 2 2 4 2 2 2" xfId="318" xr:uid="{80663227-B52E-45A2-A049-1F0F684CB438}"/>
    <cellStyle name="Percent 2 2 4 2 2 2 2" xfId="654" xr:uid="{C4CA4446-8299-4C9F-9549-6E756C39EEBE}"/>
    <cellStyle name="Percent 2 2 4 2 2 2 2 2" xfId="1326" xr:uid="{49220B29-F7D2-4392-8100-EEB67AFF4EBE}"/>
    <cellStyle name="Percent 2 2 4 2 2 2 2 2 2" xfId="2670" xr:uid="{7BFF7DC3-167E-4284-AF04-BB4B89CB5C27}"/>
    <cellStyle name="Percent 2 2 4 2 2 2 2 3" xfId="1998" xr:uid="{BB4DE265-E41F-4997-A593-6C018351D16D}"/>
    <cellStyle name="Percent 2 2 4 2 2 2 3" xfId="990" xr:uid="{C4F427D0-6EDB-4C11-8CCF-A85A0D32F9E5}"/>
    <cellStyle name="Percent 2 2 4 2 2 2 3 2" xfId="2334" xr:uid="{87A8B6E4-3A11-4E68-AC7E-9E4D08FCBF45}"/>
    <cellStyle name="Percent 2 2 4 2 2 2 4" xfId="1662" xr:uid="{3760B418-D1B5-4CAD-A2C1-438C0DA93A9E}"/>
    <cellStyle name="Percent 2 2 4 2 2 3" xfId="486" xr:uid="{915B8335-7E3E-46F4-AC48-241C2A0CDA9C}"/>
    <cellStyle name="Percent 2 2 4 2 2 3 2" xfId="1158" xr:uid="{17C76B96-EF16-495C-9034-32444EB74F8A}"/>
    <cellStyle name="Percent 2 2 4 2 2 3 2 2" xfId="2502" xr:uid="{CDB6F201-6E7E-46F5-B333-EB39985B75B4}"/>
    <cellStyle name="Percent 2 2 4 2 2 3 3" xfId="1830" xr:uid="{62A4B02A-DF32-442F-BA6F-B23868FD6C86}"/>
    <cellStyle name="Percent 2 2 4 2 2 4" xfId="822" xr:uid="{265B6E57-C518-49D2-93A2-41EB632EE030}"/>
    <cellStyle name="Percent 2 2 4 2 2 4 2" xfId="2166" xr:uid="{FA70A3D6-A036-427D-8B0C-BA137F37DDA5}"/>
    <cellStyle name="Percent 2 2 4 2 2 5" xfId="1494" xr:uid="{300A289B-C889-4D17-A6DB-9218DC0EF625}"/>
    <cellStyle name="Percent 2 2 4 2 3" xfId="235" xr:uid="{159C1168-971E-4EBE-B389-B988C27ABE5A}"/>
    <cellStyle name="Percent 2 2 4 2 3 2" xfId="571" xr:uid="{514DBEAA-E57F-4D8B-AD79-C67E20572EB2}"/>
    <cellStyle name="Percent 2 2 4 2 3 2 2" xfId="1243" xr:uid="{3CE7B55C-8914-47C5-82E1-E09AC8376104}"/>
    <cellStyle name="Percent 2 2 4 2 3 2 2 2" xfId="2587" xr:uid="{72A344CC-A0B6-4297-AAAC-C47415325947}"/>
    <cellStyle name="Percent 2 2 4 2 3 2 3" xfId="1915" xr:uid="{B3F029CA-D1F8-41CD-902A-B78A3434CC7F}"/>
    <cellStyle name="Percent 2 2 4 2 3 3" xfId="907" xr:uid="{5338E59D-0A77-4AD8-ABCD-521862A73651}"/>
    <cellStyle name="Percent 2 2 4 2 3 3 2" xfId="2251" xr:uid="{E972BE5D-FE45-4523-AFFC-E9A83A4D39CE}"/>
    <cellStyle name="Percent 2 2 4 2 3 4" xfId="1579" xr:uid="{F7F0F27C-6946-43A4-8382-2F0ABD6A42F9}"/>
    <cellStyle name="Percent 2 2 4 2 4" xfId="403" xr:uid="{5657A945-9E3C-481D-A4EF-44B942FB5FD6}"/>
    <cellStyle name="Percent 2 2 4 2 4 2" xfId="1075" xr:uid="{EF862203-7CC7-4F32-A12F-FF218C00C8FD}"/>
    <cellStyle name="Percent 2 2 4 2 4 2 2" xfId="2419" xr:uid="{E50FC7E4-2F2C-4D9C-A9BC-CC20E9D1142B}"/>
    <cellStyle name="Percent 2 2 4 2 4 3" xfId="1747" xr:uid="{03C3082E-1CD3-4CA7-B280-115BCE89690D}"/>
    <cellStyle name="Percent 2 2 4 2 5" xfId="739" xr:uid="{93165143-BBA9-462C-98FA-4383F72B5F07}"/>
    <cellStyle name="Percent 2 2 4 2 5 2" xfId="2083" xr:uid="{139DF2DC-32D7-4440-B364-7A2442C28B1E}"/>
    <cellStyle name="Percent 2 2 4 2 6" xfId="1411" xr:uid="{DFDA12F7-FC5C-4E95-9D14-15273C689764}"/>
    <cellStyle name="Percent 2 2 4 3" xfId="110" xr:uid="{A1425E6D-DC22-41FA-8299-72ED19831B08}"/>
    <cellStyle name="Percent 2 2 4 3 2" xfId="278" xr:uid="{371D58F4-CB01-4906-AC44-44E8FCCD5BAA}"/>
    <cellStyle name="Percent 2 2 4 3 2 2" xfId="614" xr:uid="{C3569C97-DF04-4A83-A9DD-EBEFDE2ABD4F}"/>
    <cellStyle name="Percent 2 2 4 3 2 2 2" xfId="1286" xr:uid="{5CE606EB-5399-47CF-B826-245CCFB4255F}"/>
    <cellStyle name="Percent 2 2 4 3 2 2 2 2" xfId="2630" xr:uid="{9A220222-B46B-48FE-A48D-98A783BFFEB0}"/>
    <cellStyle name="Percent 2 2 4 3 2 2 3" xfId="1958" xr:uid="{B7620EB3-808A-446B-BA1E-A304FE9775A9}"/>
    <cellStyle name="Percent 2 2 4 3 2 3" xfId="950" xr:uid="{F05E3699-4603-40C3-877D-EDD2691D673A}"/>
    <cellStyle name="Percent 2 2 4 3 2 3 2" xfId="2294" xr:uid="{48AF1255-8E25-496A-B750-54B3D6687FD9}"/>
    <cellStyle name="Percent 2 2 4 3 2 4" xfId="1622" xr:uid="{D3431ADF-8CBE-40A5-873F-1F24EBB8DF48}"/>
    <cellStyle name="Percent 2 2 4 3 3" xfId="446" xr:uid="{19F39D4F-85F6-4C24-ABC2-FB78C2B53A83}"/>
    <cellStyle name="Percent 2 2 4 3 3 2" xfId="1118" xr:uid="{EFD0FDA7-7E74-4FD3-B714-3D1DCB82E00E}"/>
    <cellStyle name="Percent 2 2 4 3 3 2 2" xfId="2462" xr:uid="{8A2711F5-4213-4E38-80A9-2E7A4A4F50C3}"/>
    <cellStyle name="Percent 2 2 4 3 3 3" xfId="1790" xr:uid="{2CFBD165-3192-423A-9105-5A9113195015}"/>
    <cellStyle name="Percent 2 2 4 3 4" xfId="782" xr:uid="{F34A6F5F-A13B-4DA3-8381-3D7F44F0324D}"/>
    <cellStyle name="Percent 2 2 4 3 4 2" xfId="2126" xr:uid="{29328594-6C9E-4A29-9272-20EDEC5E54D1}"/>
    <cellStyle name="Percent 2 2 4 3 5" xfId="1454" xr:uid="{516EE61C-A5CC-49EB-8FAF-69ABE53A86C9}"/>
    <cellStyle name="Percent 2 2 4 4" xfId="195" xr:uid="{CDFCCCEE-BF08-4138-A886-33FE58AFE299}"/>
    <cellStyle name="Percent 2 2 4 4 2" xfId="531" xr:uid="{C7ED9DC9-9F5F-40B3-9B75-77BA3212256E}"/>
    <cellStyle name="Percent 2 2 4 4 2 2" xfId="1203" xr:uid="{A2A3CD09-F455-4D1D-AF3E-55F54D3B9D69}"/>
    <cellStyle name="Percent 2 2 4 4 2 2 2" xfId="2547" xr:uid="{972CE61C-1AB8-4433-BEA8-7B1701972E87}"/>
    <cellStyle name="Percent 2 2 4 4 2 3" xfId="1875" xr:uid="{66F286C6-237F-4030-BE83-B01BDB984608}"/>
    <cellStyle name="Percent 2 2 4 4 3" xfId="867" xr:uid="{C7F5383A-8A5E-4E36-9A3B-C2743B77B216}"/>
    <cellStyle name="Percent 2 2 4 4 3 2" xfId="2211" xr:uid="{41D8BFEA-F9B0-4723-8740-76B5C3C486A0}"/>
    <cellStyle name="Percent 2 2 4 4 4" xfId="1539" xr:uid="{011901E0-5637-4803-87CA-8AB0DD7F517A}"/>
    <cellStyle name="Percent 2 2 4 5" xfId="363" xr:uid="{7BBF7535-7A8A-4E70-8304-6305D55F6938}"/>
    <cellStyle name="Percent 2 2 4 5 2" xfId="1035" xr:uid="{F3390632-B79A-4DD9-B844-62F1A2C894C5}"/>
    <cellStyle name="Percent 2 2 4 5 2 2" xfId="2379" xr:uid="{A9240F68-CBD0-4F5C-8566-436752B3AE8F}"/>
    <cellStyle name="Percent 2 2 4 5 3" xfId="1707" xr:uid="{42148707-6517-4FF9-B617-07C0C62D92E3}"/>
    <cellStyle name="Percent 2 2 4 6" xfId="699" xr:uid="{61BF040C-86B5-4948-931F-2C4FDB3F1553}"/>
    <cellStyle name="Percent 2 2 4 6 2" xfId="2043" xr:uid="{1AB13E52-A0B3-4791-B8E8-55B0787CD270}"/>
    <cellStyle name="Percent 2 2 4 7" xfId="1371" xr:uid="{AB420379-BDA4-4D2D-8E2A-3016769A9435}"/>
    <cellStyle name="Percent 2 2 5" xfId="47" xr:uid="{4D7388B4-91F2-40B3-A8E3-8FC6298D649B}"/>
    <cellStyle name="Percent 2 2 5 2" xfId="130" xr:uid="{11BC26C8-FE5C-4D63-B297-E8A557E67784}"/>
    <cellStyle name="Percent 2 2 5 2 2" xfId="298" xr:uid="{52C07FA4-E326-490E-AE33-22079163EAF5}"/>
    <cellStyle name="Percent 2 2 5 2 2 2" xfId="634" xr:uid="{7A1B60C0-ADE0-431C-A4CA-074546BA22B8}"/>
    <cellStyle name="Percent 2 2 5 2 2 2 2" xfId="1306" xr:uid="{010A1BE9-59F6-48ED-B03C-FE02405852F1}"/>
    <cellStyle name="Percent 2 2 5 2 2 2 2 2" xfId="2650" xr:uid="{D2C470A5-6FE2-48BE-B7F3-A6DE22E6571D}"/>
    <cellStyle name="Percent 2 2 5 2 2 2 3" xfId="1978" xr:uid="{019FCC20-E9FF-40FD-AF6A-20A30B02CC76}"/>
    <cellStyle name="Percent 2 2 5 2 2 3" xfId="970" xr:uid="{EBBF829A-5C84-4F42-B863-B7D6A9BE8D2A}"/>
    <cellStyle name="Percent 2 2 5 2 2 3 2" xfId="2314" xr:uid="{55FD6A6B-1140-4FD3-8CF8-A2F07BAE7C8D}"/>
    <cellStyle name="Percent 2 2 5 2 2 4" xfId="1642" xr:uid="{5BD1417F-2FAA-4B4A-BEE6-EC171A3E1613}"/>
    <cellStyle name="Percent 2 2 5 2 3" xfId="466" xr:uid="{B3B4F9C6-3540-4F24-8DEE-0B8ACCB67450}"/>
    <cellStyle name="Percent 2 2 5 2 3 2" xfId="1138" xr:uid="{A200376C-DA56-442C-944D-B46415ED3E1D}"/>
    <cellStyle name="Percent 2 2 5 2 3 2 2" xfId="2482" xr:uid="{3B405F04-FF6C-4F01-90E2-E634D483E20A}"/>
    <cellStyle name="Percent 2 2 5 2 3 3" xfId="1810" xr:uid="{89407152-60D8-4A5A-B543-E1A883632AA4}"/>
    <cellStyle name="Percent 2 2 5 2 4" xfId="802" xr:uid="{0F61C916-0DAB-4737-8B4A-13B85D521668}"/>
    <cellStyle name="Percent 2 2 5 2 4 2" xfId="2146" xr:uid="{9566AAAF-6F10-4167-B870-070E609A0F5F}"/>
    <cellStyle name="Percent 2 2 5 2 5" xfId="1474" xr:uid="{7647A081-70BB-4CA8-833C-C0BF8E5AD724}"/>
    <cellStyle name="Percent 2 2 5 3" xfId="215" xr:uid="{D906B433-87E9-4C77-92DA-E680D68CC2C7}"/>
    <cellStyle name="Percent 2 2 5 3 2" xfId="551" xr:uid="{9E4D632F-9AEE-4689-BBF8-137EF4E7DF50}"/>
    <cellStyle name="Percent 2 2 5 3 2 2" xfId="1223" xr:uid="{BABCCED7-27D7-40A8-B860-97DAAE7C5D01}"/>
    <cellStyle name="Percent 2 2 5 3 2 2 2" xfId="2567" xr:uid="{E12F1F50-9175-4CE4-B1A1-363CA5E18147}"/>
    <cellStyle name="Percent 2 2 5 3 2 3" xfId="1895" xr:uid="{3C515765-F53F-4179-875C-2C53AF2374DF}"/>
    <cellStyle name="Percent 2 2 5 3 3" xfId="887" xr:uid="{9DC31D3B-FD19-4E1C-98B6-8F3D0B4C6144}"/>
    <cellStyle name="Percent 2 2 5 3 3 2" xfId="2231" xr:uid="{3CDE2F27-F662-4F46-B92C-67AF1BFFA71D}"/>
    <cellStyle name="Percent 2 2 5 3 4" xfId="1559" xr:uid="{D24CEB7E-1A26-4450-BFBF-99EE0CADA7E8}"/>
    <cellStyle name="Percent 2 2 5 4" xfId="383" xr:uid="{43E2613C-D38D-4E83-B57E-0AF2DB39AFD5}"/>
    <cellStyle name="Percent 2 2 5 4 2" xfId="1055" xr:uid="{E61BA526-07C2-4426-BA58-D29B6BF079DA}"/>
    <cellStyle name="Percent 2 2 5 4 2 2" xfId="2399" xr:uid="{BC3ACBD2-C7AE-4E3E-B74E-4DC8C1937194}"/>
    <cellStyle name="Percent 2 2 5 4 3" xfId="1727" xr:uid="{BBABF881-A988-4094-B489-847700B22D1D}"/>
    <cellStyle name="Percent 2 2 5 5" xfId="719" xr:uid="{DE6EFAF7-9647-4543-BF69-B7778E3E4A21}"/>
    <cellStyle name="Percent 2 2 5 5 2" xfId="2063" xr:uid="{3A600185-705A-4B12-B159-BF1EBD876982}"/>
    <cellStyle name="Percent 2 2 5 6" xfId="1391" xr:uid="{2D268164-BDD8-404A-B0A9-12B81FE87AD2}"/>
    <cellStyle name="Percent 2 2 6" xfId="90" xr:uid="{83DEB3A3-0E49-404F-B270-D4C070DCC83B}"/>
    <cellStyle name="Percent 2 2 6 2" xfId="258" xr:uid="{485E1634-5204-4692-BB01-34C1799E72B1}"/>
    <cellStyle name="Percent 2 2 6 2 2" xfId="594" xr:uid="{FA824AE4-B6F1-4DC5-959F-7562FA584881}"/>
    <cellStyle name="Percent 2 2 6 2 2 2" xfId="1266" xr:uid="{B3314C96-401C-4BEF-B7DB-4E6C8254D79B}"/>
    <cellStyle name="Percent 2 2 6 2 2 2 2" xfId="2610" xr:uid="{8B00873C-1BF0-4AB0-8769-FE2C77B99C9F}"/>
    <cellStyle name="Percent 2 2 6 2 2 3" xfId="1938" xr:uid="{E45DB0FE-8C9B-4D8E-86F3-2229AB4F11E5}"/>
    <cellStyle name="Percent 2 2 6 2 3" xfId="930" xr:uid="{F5D03429-8B97-4D9E-B72C-413BEB66EA18}"/>
    <cellStyle name="Percent 2 2 6 2 3 2" xfId="2274" xr:uid="{6D590FAA-C04D-4ABB-AD75-DD3506D3C583}"/>
    <cellStyle name="Percent 2 2 6 2 4" xfId="1602" xr:uid="{9DCCF47C-7A23-45C1-9236-D279A4F180AF}"/>
    <cellStyle name="Percent 2 2 6 3" xfId="426" xr:uid="{3D06666B-320C-42D8-86DD-B7159903DBF3}"/>
    <cellStyle name="Percent 2 2 6 3 2" xfId="1098" xr:uid="{22CC3C8B-A9C6-4388-ADF6-A4B46F4BFC70}"/>
    <cellStyle name="Percent 2 2 6 3 2 2" xfId="2442" xr:uid="{9E0BE166-68F4-487E-BA03-F6954AEE3521}"/>
    <cellStyle name="Percent 2 2 6 3 3" xfId="1770" xr:uid="{9A421E68-418A-42F9-814B-C1A2DB447018}"/>
    <cellStyle name="Percent 2 2 6 4" xfId="762" xr:uid="{EEB62E0D-A1C9-401D-AEBF-12CCF1C0D4AE}"/>
    <cellStyle name="Percent 2 2 6 4 2" xfId="2106" xr:uid="{C5C9C248-4F48-4139-987D-6DC8D6F87308}"/>
    <cellStyle name="Percent 2 2 6 5" xfId="1434" xr:uid="{204E2A3C-3475-4381-B7DD-4D1F8DD18B69}"/>
    <cellStyle name="Percent 2 2 7" xfId="175" xr:uid="{5CB2B44F-56A6-4D34-AE79-C76014E9B6D3}"/>
    <cellStyle name="Percent 2 2 7 2" xfId="511" xr:uid="{64370B45-2654-4B0F-AA83-D0DE849970E9}"/>
    <cellStyle name="Percent 2 2 7 2 2" xfId="1183" xr:uid="{D46F7C75-86E3-44FD-BA0F-8EAA9A5E8367}"/>
    <cellStyle name="Percent 2 2 7 2 2 2" xfId="2527" xr:uid="{4A0CC52C-8001-4C40-9B60-F69DADF6467B}"/>
    <cellStyle name="Percent 2 2 7 2 3" xfId="1855" xr:uid="{CE0E338B-E65D-4AB7-9547-04CD4A1B87E5}"/>
    <cellStyle name="Percent 2 2 7 3" xfId="847" xr:uid="{60AE56B3-7715-418A-B3C7-81840D8AD1E8}"/>
    <cellStyle name="Percent 2 2 7 3 2" xfId="2191" xr:uid="{A7A59C6A-55CC-4A7B-B56A-42A022B395DB}"/>
    <cellStyle name="Percent 2 2 7 4" xfId="1519" xr:uid="{F0767393-9093-4778-9229-2EF0EDC38662}"/>
    <cellStyle name="Percent 2 2 8" xfId="343" xr:uid="{08A561A5-5E4E-4E22-ADAE-ABCE7DFB4B7C}"/>
    <cellStyle name="Percent 2 2 8 2" xfId="1015" xr:uid="{A3257991-3C86-45F6-8202-6B5D8B3A7A7E}"/>
    <cellStyle name="Percent 2 2 8 2 2" xfId="2359" xr:uid="{1F625597-E8D9-4798-AE85-A35B1E32098D}"/>
    <cellStyle name="Percent 2 2 8 3" xfId="1687" xr:uid="{0180D07A-D2AA-4133-AAB7-826561C094D2}"/>
    <cellStyle name="Percent 2 2 9" xfId="679" xr:uid="{4BF77554-16F4-42EC-9784-F8150A6BBDA5}"/>
    <cellStyle name="Percent 2 2 9 2" xfId="2023" xr:uid="{F41F4932-9013-4CB3-BA63-2A21A039DCA7}"/>
    <cellStyle name="Percent 2 3" xfId="8" xr:uid="{4655B0EF-1DA4-4432-BE76-F507F9792E1E}"/>
    <cellStyle name="Percent 2 3 2" xfId="16" xr:uid="{B4709842-1C7F-4694-BCE9-BC23D0B12F02}"/>
    <cellStyle name="Percent 2 3 2 2" xfId="37" xr:uid="{75892209-35D9-422E-A319-D55B6A764C3B}"/>
    <cellStyle name="Percent 2 3 2 2 2" xfId="77" xr:uid="{AE34EB94-C76D-4FC1-842C-79674980A9D8}"/>
    <cellStyle name="Percent 2 3 2 2 2 2" xfId="160" xr:uid="{54122226-B325-40DD-8F12-7567CE8BE503}"/>
    <cellStyle name="Percent 2 3 2 2 2 2 2" xfId="328" xr:uid="{265CCCA2-DEE9-4AA7-9EF5-63A964584A92}"/>
    <cellStyle name="Percent 2 3 2 2 2 2 2 2" xfId="664" xr:uid="{1082E916-6E75-4AD0-B93A-6C3D0D21F03F}"/>
    <cellStyle name="Percent 2 3 2 2 2 2 2 2 2" xfId="1336" xr:uid="{68705A97-F97D-491B-83AC-7898C674BE57}"/>
    <cellStyle name="Percent 2 3 2 2 2 2 2 2 2 2" xfId="2680" xr:uid="{E1BB288E-BD89-4BF2-9D83-1BDCB0FA520F}"/>
    <cellStyle name="Percent 2 3 2 2 2 2 2 2 3" xfId="2008" xr:uid="{A13502C9-A43A-4E15-99C4-CA03CD344EFA}"/>
    <cellStyle name="Percent 2 3 2 2 2 2 2 3" xfId="1000" xr:uid="{A85BF55D-FDC8-4739-A60A-5D92EEC3A20B}"/>
    <cellStyle name="Percent 2 3 2 2 2 2 2 3 2" xfId="2344" xr:uid="{E5FFD87A-D7FC-44EC-991B-A2699EE27993}"/>
    <cellStyle name="Percent 2 3 2 2 2 2 2 4" xfId="1672" xr:uid="{91B83724-7D11-465A-8345-FFB27F9F7015}"/>
    <cellStyle name="Percent 2 3 2 2 2 2 3" xfId="496" xr:uid="{6B707F91-5F68-4152-8F02-9CA0046538FB}"/>
    <cellStyle name="Percent 2 3 2 2 2 2 3 2" xfId="1168" xr:uid="{C465A170-A9CF-49E6-88AA-477BBC69DF81}"/>
    <cellStyle name="Percent 2 3 2 2 2 2 3 2 2" xfId="2512" xr:uid="{9221D65D-28DA-4ED4-AE17-E38972C76D9F}"/>
    <cellStyle name="Percent 2 3 2 2 2 2 3 3" xfId="1840" xr:uid="{C6EFB774-0238-421A-9F53-7479485B5905}"/>
    <cellStyle name="Percent 2 3 2 2 2 2 4" xfId="832" xr:uid="{19F2097B-036C-4416-8144-049A3C92B283}"/>
    <cellStyle name="Percent 2 3 2 2 2 2 4 2" xfId="2176" xr:uid="{EFCDB670-E737-4663-BA55-2990EF2E2F0C}"/>
    <cellStyle name="Percent 2 3 2 2 2 2 5" xfId="1504" xr:uid="{1F12ABDD-CE24-4A0B-8A06-982714DE41D9}"/>
    <cellStyle name="Percent 2 3 2 2 2 3" xfId="245" xr:uid="{DCE835EC-055A-4B79-B59D-E5F117176947}"/>
    <cellStyle name="Percent 2 3 2 2 2 3 2" xfId="581" xr:uid="{AD5BE107-BD46-4EC1-85F8-8566CA4C1288}"/>
    <cellStyle name="Percent 2 3 2 2 2 3 2 2" xfId="1253" xr:uid="{EF469231-8A15-43CB-BB8A-8D54A4474843}"/>
    <cellStyle name="Percent 2 3 2 2 2 3 2 2 2" xfId="2597" xr:uid="{1B334EC1-2348-4847-B985-6736EF28C9D6}"/>
    <cellStyle name="Percent 2 3 2 2 2 3 2 3" xfId="1925" xr:uid="{CB591518-7994-4322-B4F1-FF1153E51B98}"/>
    <cellStyle name="Percent 2 3 2 2 2 3 3" xfId="917" xr:uid="{2FA6814A-986F-4353-99D8-65147DAEA3F3}"/>
    <cellStyle name="Percent 2 3 2 2 2 3 3 2" xfId="2261" xr:uid="{6F5C8DB5-3A06-4537-BFE0-F7E0BAE142C8}"/>
    <cellStyle name="Percent 2 3 2 2 2 3 4" xfId="1589" xr:uid="{1F74CBBA-4358-4CF8-93CF-391BF746EFBD}"/>
    <cellStyle name="Percent 2 3 2 2 2 4" xfId="413" xr:uid="{51C42006-DD01-4A91-B59D-EADAD5B76196}"/>
    <cellStyle name="Percent 2 3 2 2 2 4 2" xfId="1085" xr:uid="{916BCDC2-6A29-40A6-B4A2-3490B7170E4E}"/>
    <cellStyle name="Percent 2 3 2 2 2 4 2 2" xfId="2429" xr:uid="{5598A301-4D47-45D7-BF85-79C5FCF0CCF9}"/>
    <cellStyle name="Percent 2 3 2 2 2 4 3" xfId="1757" xr:uid="{5715CFB3-AD4B-43E9-9618-8088DF0B6D93}"/>
    <cellStyle name="Percent 2 3 2 2 2 5" xfId="749" xr:uid="{97375903-3A11-44AD-B466-55582FE89396}"/>
    <cellStyle name="Percent 2 3 2 2 2 5 2" xfId="2093" xr:uid="{D1AF1B34-30C4-4249-8C41-E2782AF834BD}"/>
    <cellStyle name="Percent 2 3 2 2 2 6" xfId="1421" xr:uid="{EEF01E5A-022D-4577-B0F5-DB7C5939E01E}"/>
    <cellStyle name="Percent 2 3 2 2 3" xfId="120" xr:uid="{D3B2F0D7-C4FE-4A69-ABC2-A22042E04DA9}"/>
    <cellStyle name="Percent 2 3 2 2 3 2" xfId="288" xr:uid="{61C79D25-B1DE-4BF2-B6D8-FF96E4FB65B7}"/>
    <cellStyle name="Percent 2 3 2 2 3 2 2" xfId="624" xr:uid="{D61C9CFA-CE69-4DBF-8EF4-BE82E1C56FC7}"/>
    <cellStyle name="Percent 2 3 2 2 3 2 2 2" xfId="1296" xr:uid="{77DA7961-9491-4BB7-83EF-415DEBF69887}"/>
    <cellStyle name="Percent 2 3 2 2 3 2 2 2 2" xfId="2640" xr:uid="{DB9783CC-2DE2-49F7-827E-267901CA1513}"/>
    <cellStyle name="Percent 2 3 2 2 3 2 2 3" xfId="1968" xr:uid="{B07473DF-7487-4C25-871F-EAE6FC373D8B}"/>
    <cellStyle name="Percent 2 3 2 2 3 2 3" xfId="960" xr:uid="{B4E92D85-ADCC-48A8-A26B-5BF63285AFBB}"/>
    <cellStyle name="Percent 2 3 2 2 3 2 3 2" xfId="2304" xr:uid="{56E9EC87-C93E-4C98-BE25-EBC706F677BE}"/>
    <cellStyle name="Percent 2 3 2 2 3 2 4" xfId="1632" xr:uid="{BB6703C6-881E-48A7-8226-E6B390A35EC8}"/>
    <cellStyle name="Percent 2 3 2 2 3 3" xfId="456" xr:uid="{1E02E485-2899-431B-9772-5FFA7616E76B}"/>
    <cellStyle name="Percent 2 3 2 2 3 3 2" xfId="1128" xr:uid="{7A410C80-E029-4374-8EF1-20D7CBF81AF1}"/>
    <cellStyle name="Percent 2 3 2 2 3 3 2 2" xfId="2472" xr:uid="{C8EA0277-74EA-492B-A5E9-5D5EF5AF1078}"/>
    <cellStyle name="Percent 2 3 2 2 3 3 3" xfId="1800" xr:uid="{C1B196DD-174D-4022-B2BE-BA704B4A15B9}"/>
    <cellStyle name="Percent 2 3 2 2 3 4" xfId="792" xr:uid="{DB144015-75CE-4783-9457-6DFF3654C03B}"/>
    <cellStyle name="Percent 2 3 2 2 3 4 2" xfId="2136" xr:uid="{C2B836C5-7D43-48CE-89F8-368EE90611AB}"/>
    <cellStyle name="Percent 2 3 2 2 3 5" xfId="1464" xr:uid="{2EFA67C4-B847-404F-9088-1B2D4946FB4F}"/>
    <cellStyle name="Percent 2 3 2 2 4" xfId="205" xr:uid="{97FD7986-84DB-4A21-ABD9-D29DEFE6657F}"/>
    <cellStyle name="Percent 2 3 2 2 4 2" xfId="541" xr:uid="{548EFB0D-B64D-4708-9559-E1BEF9D84B4D}"/>
    <cellStyle name="Percent 2 3 2 2 4 2 2" xfId="1213" xr:uid="{C20750EE-0425-4AE1-8508-76FCEEB4376B}"/>
    <cellStyle name="Percent 2 3 2 2 4 2 2 2" xfId="2557" xr:uid="{E579689C-6B02-4283-A12E-8DACBD57F350}"/>
    <cellStyle name="Percent 2 3 2 2 4 2 3" xfId="1885" xr:uid="{3401A2F0-2EDE-4793-9E07-9503B193E621}"/>
    <cellStyle name="Percent 2 3 2 2 4 3" xfId="877" xr:uid="{CB9F2511-84BA-4708-92CA-C47424A5A75C}"/>
    <cellStyle name="Percent 2 3 2 2 4 3 2" xfId="2221" xr:uid="{C17E93FE-601B-4E94-A902-1DEDECD45C90}"/>
    <cellStyle name="Percent 2 3 2 2 4 4" xfId="1549" xr:uid="{DE4DA5C8-DA49-4EE2-B081-252F4596BF4C}"/>
    <cellStyle name="Percent 2 3 2 2 5" xfId="373" xr:uid="{8B2ACC83-CA50-4478-B3F4-8A523F7C923B}"/>
    <cellStyle name="Percent 2 3 2 2 5 2" xfId="1045" xr:uid="{151E657F-4F22-40FC-B851-5E632A92A3C8}"/>
    <cellStyle name="Percent 2 3 2 2 5 2 2" xfId="2389" xr:uid="{A0042503-C9F0-4CF9-AD4E-D096C2E55109}"/>
    <cellStyle name="Percent 2 3 2 2 5 3" xfId="1717" xr:uid="{869DD98C-2804-4B46-9C7B-A3476A51DE60}"/>
    <cellStyle name="Percent 2 3 2 2 6" xfId="709" xr:uid="{E3B38C60-6F03-46D7-AE26-0A4CAF0B6697}"/>
    <cellStyle name="Percent 2 3 2 2 6 2" xfId="2053" xr:uid="{A291BA9E-D092-4447-98C3-CAC360FF17A4}"/>
    <cellStyle name="Percent 2 3 2 2 7" xfId="1381" xr:uid="{A1DC60F3-2F85-43EB-8BDD-2C36BCAE97FC}"/>
    <cellStyle name="Percent 2 3 2 3" xfId="57" xr:uid="{DA2C55E5-3B7B-4471-8602-749289A0E6BE}"/>
    <cellStyle name="Percent 2 3 2 3 2" xfId="140" xr:uid="{378F21E4-809F-4836-94F9-D540A8EAE8AA}"/>
    <cellStyle name="Percent 2 3 2 3 2 2" xfId="308" xr:uid="{FCF356D4-6F0E-4891-A0BC-FBCE03B0C62C}"/>
    <cellStyle name="Percent 2 3 2 3 2 2 2" xfId="644" xr:uid="{C9B0B6A9-488C-41E9-B4E9-D3A562631D35}"/>
    <cellStyle name="Percent 2 3 2 3 2 2 2 2" xfId="1316" xr:uid="{41D3CDD7-C4D9-40AF-B9FE-910A8374479E}"/>
    <cellStyle name="Percent 2 3 2 3 2 2 2 2 2" xfId="2660" xr:uid="{B960882F-6183-480C-9D61-3AA63C22ED44}"/>
    <cellStyle name="Percent 2 3 2 3 2 2 2 3" xfId="1988" xr:uid="{19FE997D-C790-45F8-BAC5-24D11F5A9F6B}"/>
    <cellStyle name="Percent 2 3 2 3 2 2 3" xfId="980" xr:uid="{326238FB-05F3-4277-99C1-9D058B88124F}"/>
    <cellStyle name="Percent 2 3 2 3 2 2 3 2" xfId="2324" xr:uid="{33A1210F-24F7-435C-B23B-B69D03ABEB52}"/>
    <cellStyle name="Percent 2 3 2 3 2 2 4" xfId="1652" xr:uid="{9A82EE80-C5AF-4A1A-8B91-CFF92A518EFA}"/>
    <cellStyle name="Percent 2 3 2 3 2 3" xfId="476" xr:uid="{97B5D497-80F4-4378-9EE1-CC4AE2FAAD5F}"/>
    <cellStyle name="Percent 2 3 2 3 2 3 2" xfId="1148" xr:uid="{1270BD6E-9D49-443B-943C-2265ACA1C0BE}"/>
    <cellStyle name="Percent 2 3 2 3 2 3 2 2" xfId="2492" xr:uid="{86E80DEB-7197-42C4-92F8-A745747431C4}"/>
    <cellStyle name="Percent 2 3 2 3 2 3 3" xfId="1820" xr:uid="{AFCA0D6E-9069-47F9-8123-6BC0425DC8E5}"/>
    <cellStyle name="Percent 2 3 2 3 2 4" xfId="812" xr:uid="{09D00D66-04A3-4AEB-86CD-1DBFCF8860A8}"/>
    <cellStyle name="Percent 2 3 2 3 2 4 2" xfId="2156" xr:uid="{D9A28259-524A-4436-88C2-603DEB03DFDF}"/>
    <cellStyle name="Percent 2 3 2 3 2 5" xfId="1484" xr:uid="{8AC5EF3B-6D8C-40FD-A855-56E066FBB0CB}"/>
    <cellStyle name="Percent 2 3 2 3 3" xfId="225" xr:uid="{7DC1890A-9A82-4FA8-A8B4-43CBA443AD6E}"/>
    <cellStyle name="Percent 2 3 2 3 3 2" xfId="561" xr:uid="{D9DC4824-5E14-4B0F-8C3B-8CD09DAEE1FB}"/>
    <cellStyle name="Percent 2 3 2 3 3 2 2" xfId="1233" xr:uid="{E2C16AF7-F016-4085-866C-F4CCCF190B39}"/>
    <cellStyle name="Percent 2 3 2 3 3 2 2 2" xfId="2577" xr:uid="{C6FE74F7-F545-4817-8A7A-8F122B410A63}"/>
    <cellStyle name="Percent 2 3 2 3 3 2 3" xfId="1905" xr:uid="{AACD44E3-94D9-4FBD-A1B2-60596E1FFB1B}"/>
    <cellStyle name="Percent 2 3 2 3 3 3" xfId="897" xr:uid="{ED634448-EF3A-40AA-A794-0E0C08817A83}"/>
    <cellStyle name="Percent 2 3 2 3 3 3 2" xfId="2241" xr:uid="{B93E355B-3383-4604-953C-EA19D698D971}"/>
    <cellStyle name="Percent 2 3 2 3 3 4" xfId="1569" xr:uid="{B88D1413-E37C-4C65-908C-33671BAAC081}"/>
    <cellStyle name="Percent 2 3 2 3 4" xfId="393" xr:uid="{3322CD90-52C0-4B13-9099-DB7A3310A118}"/>
    <cellStyle name="Percent 2 3 2 3 4 2" xfId="1065" xr:uid="{F3D8F6F7-4A87-4824-8FFF-6BF763381FF6}"/>
    <cellStyle name="Percent 2 3 2 3 4 2 2" xfId="2409" xr:uid="{387FDCB2-6ABB-499B-A98F-E19F02B81957}"/>
    <cellStyle name="Percent 2 3 2 3 4 3" xfId="1737" xr:uid="{D8B6ADAD-F89E-4F6F-932B-1D21FED583B4}"/>
    <cellStyle name="Percent 2 3 2 3 5" xfId="729" xr:uid="{47B9601A-5AE9-425D-9E20-DAB29FE40252}"/>
    <cellStyle name="Percent 2 3 2 3 5 2" xfId="2073" xr:uid="{A63683D9-E368-45A9-BDE4-546E96AADB57}"/>
    <cellStyle name="Percent 2 3 2 3 6" xfId="1401" xr:uid="{153E1B11-25F7-4F96-9110-C53046923BAA}"/>
    <cellStyle name="Percent 2 3 2 4" xfId="100" xr:uid="{1D692363-20CD-458E-B7CE-13F2F41AE5E6}"/>
    <cellStyle name="Percent 2 3 2 4 2" xfId="268" xr:uid="{F89712EE-68DB-4E08-9710-BBB9FC49E48F}"/>
    <cellStyle name="Percent 2 3 2 4 2 2" xfId="604" xr:uid="{9237ADEB-DA86-4D78-8927-A0F66B2999D3}"/>
    <cellStyle name="Percent 2 3 2 4 2 2 2" xfId="1276" xr:uid="{3B6A988C-A7BF-44C0-9A67-51EDCB992A70}"/>
    <cellStyle name="Percent 2 3 2 4 2 2 2 2" xfId="2620" xr:uid="{1C074D12-C495-4EEE-9A2A-F508161664EE}"/>
    <cellStyle name="Percent 2 3 2 4 2 2 3" xfId="1948" xr:uid="{C21BA346-5F26-4F0A-BF05-BE5CE0AA2F46}"/>
    <cellStyle name="Percent 2 3 2 4 2 3" xfId="940" xr:uid="{77FDF2C1-32E2-4A2C-8336-0BE1FBD2453B}"/>
    <cellStyle name="Percent 2 3 2 4 2 3 2" xfId="2284" xr:uid="{D7A79A5D-1352-4AED-B769-49BB8C85DFE2}"/>
    <cellStyle name="Percent 2 3 2 4 2 4" xfId="1612" xr:uid="{BD8DFC40-2F71-4717-81B0-3B4A8A095750}"/>
    <cellStyle name="Percent 2 3 2 4 3" xfId="436" xr:uid="{0AE2170C-67E3-4DFD-956E-3651FAAE5EC2}"/>
    <cellStyle name="Percent 2 3 2 4 3 2" xfId="1108" xr:uid="{1D62169D-8A83-46EF-A0D1-969CFC389B30}"/>
    <cellStyle name="Percent 2 3 2 4 3 2 2" xfId="2452" xr:uid="{F1AE4D64-758A-4DDD-827A-E24F9C7CE479}"/>
    <cellStyle name="Percent 2 3 2 4 3 3" xfId="1780" xr:uid="{E8ADF711-A3ED-4E75-B847-958A5DD0A261}"/>
    <cellStyle name="Percent 2 3 2 4 4" xfId="772" xr:uid="{4F2CBB40-F953-4DC7-9A7C-D160FC6265A2}"/>
    <cellStyle name="Percent 2 3 2 4 4 2" xfId="2116" xr:uid="{016F6022-959B-4A3B-8132-8F261C16E3AE}"/>
    <cellStyle name="Percent 2 3 2 4 5" xfId="1444" xr:uid="{A2491911-E5A8-447F-8F32-5C77449B9F61}"/>
    <cellStyle name="Percent 2 3 2 5" xfId="185" xr:uid="{35A71927-60E9-478D-8F1F-FECE6C809990}"/>
    <cellStyle name="Percent 2 3 2 5 2" xfId="521" xr:uid="{41D95BDF-AE58-490B-999B-F5A4C51CE13E}"/>
    <cellStyle name="Percent 2 3 2 5 2 2" xfId="1193" xr:uid="{579F30F6-B55B-4D83-9E66-70CE73D08F5D}"/>
    <cellStyle name="Percent 2 3 2 5 2 2 2" xfId="2537" xr:uid="{B8E165A1-DB56-4B7E-AB75-247C0D807237}"/>
    <cellStyle name="Percent 2 3 2 5 2 3" xfId="1865" xr:uid="{8F13A0E6-8333-44A9-9AFD-3CE85DF32707}"/>
    <cellStyle name="Percent 2 3 2 5 3" xfId="857" xr:uid="{241BC342-16DD-44CD-B6F3-207428AAF126}"/>
    <cellStyle name="Percent 2 3 2 5 3 2" xfId="2201" xr:uid="{1CD17BE1-913C-4061-916F-31DD72DAEBEF}"/>
    <cellStyle name="Percent 2 3 2 5 4" xfId="1529" xr:uid="{9CA34EA9-90F1-4658-840E-14359D52B260}"/>
    <cellStyle name="Percent 2 3 2 6" xfId="353" xr:uid="{797FE0B9-35BA-46FC-BB49-55FA0E2D8454}"/>
    <cellStyle name="Percent 2 3 2 6 2" xfId="1025" xr:uid="{39ADA3F0-9567-4423-9F7B-8ED051F9A7F3}"/>
    <cellStyle name="Percent 2 3 2 6 2 2" xfId="2369" xr:uid="{BEF4256E-A9F3-475C-9297-08140CCE3D81}"/>
    <cellStyle name="Percent 2 3 2 6 3" xfId="1697" xr:uid="{135BC1EF-9C46-4E1F-9E54-6ED87AA03212}"/>
    <cellStyle name="Percent 2 3 2 7" xfId="689" xr:uid="{1FE2E474-1D12-4845-8F5F-0013F70B3858}"/>
    <cellStyle name="Percent 2 3 2 7 2" xfId="2033" xr:uid="{12D085C8-CE73-49E2-BF32-1DBB25F884D7}"/>
    <cellStyle name="Percent 2 3 2 8" xfId="1361" xr:uid="{9584B4B1-FE17-49BE-B202-B3976D76CC3F}"/>
    <cellStyle name="Percent 2 3 3" xfId="29" xr:uid="{2EA6C69A-F26C-4A31-80D1-57AF27F5E175}"/>
    <cellStyle name="Percent 2 3 3 2" xfId="69" xr:uid="{3BB6792F-D321-4052-9F49-2CF69963F75C}"/>
    <cellStyle name="Percent 2 3 3 2 2" xfId="152" xr:uid="{0C5278DC-D099-4929-A3E4-05DE7EF033CB}"/>
    <cellStyle name="Percent 2 3 3 2 2 2" xfId="320" xr:uid="{0231AF87-9526-4682-9985-2503A7DB2E77}"/>
    <cellStyle name="Percent 2 3 3 2 2 2 2" xfId="656" xr:uid="{2479ECB5-213C-4748-A9F3-B407D813C10B}"/>
    <cellStyle name="Percent 2 3 3 2 2 2 2 2" xfId="1328" xr:uid="{24CC7E5D-340F-4989-BF7F-E2ABB93C97F1}"/>
    <cellStyle name="Percent 2 3 3 2 2 2 2 2 2" xfId="2672" xr:uid="{959FD60E-B0B6-44D6-9A2A-A38BCBA3B549}"/>
    <cellStyle name="Percent 2 3 3 2 2 2 2 3" xfId="2000" xr:uid="{71AA84DA-5337-4805-B838-8CC694DD42D1}"/>
    <cellStyle name="Percent 2 3 3 2 2 2 3" xfId="992" xr:uid="{EB7089F6-4C83-403B-BB2D-72DB12275382}"/>
    <cellStyle name="Percent 2 3 3 2 2 2 3 2" xfId="2336" xr:uid="{C51029CF-E594-4966-8BD3-4C08D575EF00}"/>
    <cellStyle name="Percent 2 3 3 2 2 2 4" xfId="1664" xr:uid="{C16E39CB-42FA-4119-9299-E6F98D6BEE3F}"/>
    <cellStyle name="Percent 2 3 3 2 2 3" xfId="488" xr:uid="{2E51CE75-F90E-4C32-9CA5-453174DF13FE}"/>
    <cellStyle name="Percent 2 3 3 2 2 3 2" xfId="1160" xr:uid="{5DA43DBA-F634-4B97-9BE0-70A4C05020BE}"/>
    <cellStyle name="Percent 2 3 3 2 2 3 2 2" xfId="2504" xr:uid="{D1E4120D-40C2-4E2F-A9A4-28DCDF1F79A5}"/>
    <cellStyle name="Percent 2 3 3 2 2 3 3" xfId="1832" xr:uid="{637A76A0-DE01-448E-BB5C-B04593BE8B0E}"/>
    <cellStyle name="Percent 2 3 3 2 2 4" xfId="824" xr:uid="{AA646F81-3CE7-44BC-97BA-5DCEC1028625}"/>
    <cellStyle name="Percent 2 3 3 2 2 4 2" xfId="2168" xr:uid="{8E7A0A23-1A65-4CDC-B1A6-38D481D08FF8}"/>
    <cellStyle name="Percent 2 3 3 2 2 5" xfId="1496" xr:uid="{6DF2D886-8B84-4B0F-96B4-1254A42ED6B3}"/>
    <cellStyle name="Percent 2 3 3 2 3" xfId="237" xr:uid="{CB18AF7C-DB13-4C4E-A010-4A7E4EC2BE93}"/>
    <cellStyle name="Percent 2 3 3 2 3 2" xfId="573" xr:uid="{C9CAB6E9-F916-48A6-8FA5-A933F50BA746}"/>
    <cellStyle name="Percent 2 3 3 2 3 2 2" xfId="1245" xr:uid="{9988088A-025C-4D0A-9FD7-470AECF48D5A}"/>
    <cellStyle name="Percent 2 3 3 2 3 2 2 2" xfId="2589" xr:uid="{5E4B7078-C026-4D54-B559-42A6559A7DC9}"/>
    <cellStyle name="Percent 2 3 3 2 3 2 3" xfId="1917" xr:uid="{BC06F494-EC5C-4A8A-A7B1-17C074813B5A}"/>
    <cellStyle name="Percent 2 3 3 2 3 3" xfId="909" xr:uid="{7E74B8F8-8E08-44DD-BF13-EE0A298C8CC6}"/>
    <cellStyle name="Percent 2 3 3 2 3 3 2" xfId="2253" xr:uid="{E9E6C4A3-CEA7-49C4-BECB-F2C2CA29DE7B}"/>
    <cellStyle name="Percent 2 3 3 2 3 4" xfId="1581" xr:uid="{BBBBDED4-44E4-4DF7-A55B-B792E95E00E4}"/>
    <cellStyle name="Percent 2 3 3 2 4" xfId="405" xr:uid="{ACCD0890-43D0-48A8-B5B1-E78B3EC37370}"/>
    <cellStyle name="Percent 2 3 3 2 4 2" xfId="1077" xr:uid="{A1C7A778-920C-4FEA-86A6-DFA43C7D06E0}"/>
    <cellStyle name="Percent 2 3 3 2 4 2 2" xfId="2421" xr:uid="{C8B86C45-B0F3-4DDE-8E0B-9F34A435205C}"/>
    <cellStyle name="Percent 2 3 3 2 4 3" xfId="1749" xr:uid="{94CE37DF-9F4F-4EE0-A50A-C27BF9460588}"/>
    <cellStyle name="Percent 2 3 3 2 5" xfId="741" xr:uid="{57BAF82D-6763-487A-B9F0-E58BB2D9E15E}"/>
    <cellStyle name="Percent 2 3 3 2 5 2" xfId="2085" xr:uid="{849AB44F-001A-47F7-8E54-817ADFA4CEC6}"/>
    <cellStyle name="Percent 2 3 3 2 6" xfId="1413" xr:uid="{80F7EBB7-B9E9-4951-A4FF-FDEF96282EF0}"/>
    <cellStyle name="Percent 2 3 3 3" xfId="112" xr:uid="{686390B0-262F-4326-B804-1D8427B1FFEB}"/>
    <cellStyle name="Percent 2 3 3 3 2" xfId="280" xr:uid="{312775DA-BBE4-4A75-96F3-137F0FBAA99E}"/>
    <cellStyle name="Percent 2 3 3 3 2 2" xfId="616" xr:uid="{E1EFF9D2-B525-4A99-9747-EE5E40C015B9}"/>
    <cellStyle name="Percent 2 3 3 3 2 2 2" xfId="1288" xr:uid="{F94244C5-2614-4644-9C96-8E28121A3147}"/>
    <cellStyle name="Percent 2 3 3 3 2 2 2 2" xfId="2632" xr:uid="{A294451B-AFBA-4E71-8352-C386B9260A20}"/>
    <cellStyle name="Percent 2 3 3 3 2 2 3" xfId="1960" xr:uid="{D18A0EA1-1269-43F1-A131-29F5355AAADD}"/>
    <cellStyle name="Percent 2 3 3 3 2 3" xfId="952" xr:uid="{29596734-ECEC-458F-B814-F560229BCBAA}"/>
    <cellStyle name="Percent 2 3 3 3 2 3 2" xfId="2296" xr:uid="{928D065F-8645-44E4-BA18-94FC9BBB542A}"/>
    <cellStyle name="Percent 2 3 3 3 2 4" xfId="1624" xr:uid="{6FC8D9D1-E709-4279-AA5A-3312BCDB494C}"/>
    <cellStyle name="Percent 2 3 3 3 3" xfId="448" xr:uid="{E896A667-C83A-4889-8D8D-A41A7487F982}"/>
    <cellStyle name="Percent 2 3 3 3 3 2" xfId="1120" xr:uid="{77762A85-9D7E-4570-91E8-5698148CDA00}"/>
    <cellStyle name="Percent 2 3 3 3 3 2 2" xfId="2464" xr:uid="{E93F9996-E6B9-4F59-B7A5-294236D7B3A4}"/>
    <cellStyle name="Percent 2 3 3 3 3 3" xfId="1792" xr:uid="{280E6F0D-1762-45CE-80CF-699B588B678B}"/>
    <cellStyle name="Percent 2 3 3 3 4" xfId="784" xr:uid="{042B80DB-7D1B-49C5-8725-3C5FEAB21290}"/>
    <cellStyle name="Percent 2 3 3 3 4 2" xfId="2128" xr:uid="{601C2317-7A6B-496D-AB3B-B6EDEB60C56D}"/>
    <cellStyle name="Percent 2 3 3 3 5" xfId="1456" xr:uid="{93E98B8A-09A0-4F47-A358-927831B93928}"/>
    <cellStyle name="Percent 2 3 3 4" xfId="197" xr:uid="{AF7BCF9E-970D-47FC-8AE3-B9C016B791AB}"/>
    <cellStyle name="Percent 2 3 3 4 2" xfId="533" xr:uid="{B1D2C69B-A037-4A66-900A-AE0AF51E9A47}"/>
    <cellStyle name="Percent 2 3 3 4 2 2" xfId="1205" xr:uid="{2F141AB9-D1BC-4F13-9CA0-A23CA00FEBF1}"/>
    <cellStyle name="Percent 2 3 3 4 2 2 2" xfId="2549" xr:uid="{21F9E75B-CD5A-4B3C-818C-A1B24BA75858}"/>
    <cellStyle name="Percent 2 3 3 4 2 3" xfId="1877" xr:uid="{CD2E041E-2EE1-448F-BB66-F35C90E34885}"/>
    <cellStyle name="Percent 2 3 3 4 3" xfId="869" xr:uid="{D999999F-B1B0-4346-8BA4-436D0FD6B91B}"/>
    <cellStyle name="Percent 2 3 3 4 3 2" xfId="2213" xr:uid="{2EC4DBC6-2E5E-4191-B26E-B439767C2B4C}"/>
    <cellStyle name="Percent 2 3 3 4 4" xfId="1541" xr:uid="{C37C5221-E25B-4F90-942A-4AF288336888}"/>
    <cellStyle name="Percent 2 3 3 5" xfId="365" xr:uid="{6A794FC7-B034-4442-844B-43F6C6F3DFB9}"/>
    <cellStyle name="Percent 2 3 3 5 2" xfId="1037" xr:uid="{5E016A7E-FDF0-40FF-9A15-539C0049FF13}"/>
    <cellStyle name="Percent 2 3 3 5 2 2" xfId="2381" xr:uid="{B543A9B5-40C2-403A-A62C-5B3F0FE5E194}"/>
    <cellStyle name="Percent 2 3 3 5 3" xfId="1709" xr:uid="{BB88BC72-AC2B-4539-95A9-9EF639002A15}"/>
    <cellStyle name="Percent 2 3 3 6" xfId="701" xr:uid="{84E46687-F7F1-48B5-8B58-E3DC74A255CF}"/>
    <cellStyle name="Percent 2 3 3 6 2" xfId="2045" xr:uid="{2541CE2D-4D4B-4CE8-BAFF-258463A92224}"/>
    <cellStyle name="Percent 2 3 3 7" xfId="1373" xr:uid="{8CC3C72C-0241-440B-AAF3-E79D0572F613}"/>
    <cellStyle name="Percent 2 3 4" xfId="49" xr:uid="{467E96BB-FA9B-4F01-96EA-015E95C2A1E5}"/>
    <cellStyle name="Percent 2 3 4 2" xfId="132" xr:uid="{CE99318B-2E36-4FAA-B5E4-EFE090250A25}"/>
    <cellStyle name="Percent 2 3 4 2 2" xfId="300" xr:uid="{DD64B373-75C4-4EFA-99D3-E64DE126926C}"/>
    <cellStyle name="Percent 2 3 4 2 2 2" xfId="636" xr:uid="{8905D795-1970-4E03-882B-3B5ED5D156A4}"/>
    <cellStyle name="Percent 2 3 4 2 2 2 2" xfId="1308" xr:uid="{3795408D-C7A6-4579-B84E-E545ABFD4BF4}"/>
    <cellStyle name="Percent 2 3 4 2 2 2 2 2" xfId="2652" xr:uid="{A91EDA53-493A-4E9B-A3D7-053D97A4F8F8}"/>
    <cellStyle name="Percent 2 3 4 2 2 2 3" xfId="1980" xr:uid="{6E6B5622-408C-4F21-AA96-1BC408D84AC6}"/>
    <cellStyle name="Percent 2 3 4 2 2 3" xfId="972" xr:uid="{8853A742-61F9-44B9-B6D3-382C9F74ABDB}"/>
    <cellStyle name="Percent 2 3 4 2 2 3 2" xfId="2316" xr:uid="{F8CFACF5-0A52-452E-BD7A-1CBF3B7E984E}"/>
    <cellStyle name="Percent 2 3 4 2 2 4" xfId="1644" xr:uid="{BE7717C5-5448-4537-BABE-5749F46DCE48}"/>
    <cellStyle name="Percent 2 3 4 2 3" xfId="468" xr:uid="{9782C744-DC95-4DB9-A680-13719ED4B280}"/>
    <cellStyle name="Percent 2 3 4 2 3 2" xfId="1140" xr:uid="{04D12C40-2A77-44EE-994C-84DBD7EB339A}"/>
    <cellStyle name="Percent 2 3 4 2 3 2 2" xfId="2484" xr:uid="{79A9EDB3-357C-4006-BFD4-E668B7DE0673}"/>
    <cellStyle name="Percent 2 3 4 2 3 3" xfId="1812" xr:uid="{26675E85-F7D3-469D-933C-F104A32C5419}"/>
    <cellStyle name="Percent 2 3 4 2 4" xfId="804" xr:uid="{8AD2A66E-96B8-4C23-B3CB-191DE76C4D3F}"/>
    <cellStyle name="Percent 2 3 4 2 4 2" xfId="2148" xr:uid="{2FE7D381-5887-4C29-92B8-0151C153E00D}"/>
    <cellStyle name="Percent 2 3 4 2 5" xfId="1476" xr:uid="{A59808A4-123A-40FA-9B2F-27499BA228EC}"/>
    <cellStyle name="Percent 2 3 4 3" xfId="217" xr:uid="{587C9D05-BEAD-4BDC-A868-28EC1D70DB88}"/>
    <cellStyle name="Percent 2 3 4 3 2" xfId="553" xr:uid="{AA12665D-6C8F-4CB9-B3DE-29D2B11C629E}"/>
    <cellStyle name="Percent 2 3 4 3 2 2" xfId="1225" xr:uid="{544D6E17-9908-4C4A-BE86-84D395F9A093}"/>
    <cellStyle name="Percent 2 3 4 3 2 2 2" xfId="2569" xr:uid="{E93B44C7-D15C-484F-A760-32AA436E3A87}"/>
    <cellStyle name="Percent 2 3 4 3 2 3" xfId="1897" xr:uid="{7F7AD8BB-697F-4917-B6E2-5224EF60588F}"/>
    <cellStyle name="Percent 2 3 4 3 3" xfId="889" xr:uid="{E05A689D-34CA-4BB8-BBC0-0D803B0F2073}"/>
    <cellStyle name="Percent 2 3 4 3 3 2" xfId="2233" xr:uid="{B9DE3688-A74D-426F-B6F3-6BF7A538DEA3}"/>
    <cellStyle name="Percent 2 3 4 3 4" xfId="1561" xr:uid="{C6167D32-DAD0-41AF-B5F8-478EA44FA254}"/>
    <cellStyle name="Percent 2 3 4 4" xfId="385" xr:uid="{EFE3F04C-DD32-4F06-92C3-AA826B494182}"/>
    <cellStyle name="Percent 2 3 4 4 2" xfId="1057" xr:uid="{B1870F85-920F-4081-BE22-9AB6A4A194C6}"/>
    <cellStyle name="Percent 2 3 4 4 2 2" xfId="2401" xr:uid="{32A615CC-BE95-4AF8-BE37-520DF254714A}"/>
    <cellStyle name="Percent 2 3 4 4 3" xfId="1729" xr:uid="{3F7D652A-1F60-4AE6-AEAC-BA549A9B2FF8}"/>
    <cellStyle name="Percent 2 3 4 5" xfId="721" xr:uid="{C46279CD-8A0C-433E-814D-9DE24D26CAC7}"/>
    <cellStyle name="Percent 2 3 4 5 2" xfId="2065" xr:uid="{CF367FFE-72F8-4D6B-9062-B9E7A45F931F}"/>
    <cellStyle name="Percent 2 3 4 6" xfId="1393" xr:uid="{11CA93F8-8320-403E-97AC-247CE2ACA35A}"/>
    <cellStyle name="Percent 2 3 5" xfId="92" xr:uid="{C4AFE2E2-5C1A-43B7-B12A-F5B79C8D913D}"/>
    <cellStyle name="Percent 2 3 5 2" xfId="260" xr:uid="{0FE178DB-8C33-4E90-9C44-A65AF7712C04}"/>
    <cellStyle name="Percent 2 3 5 2 2" xfId="596" xr:uid="{048A5BAC-2988-4A37-9538-A414E3FCC833}"/>
    <cellStyle name="Percent 2 3 5 2 2 2" xfId="1268" xr:uid="{6DB429AC-5B75-44BE-B657-34827EB96FC7}"/>
    <cellStyle name="Percent 2 3 5 2 2 2 2" xfId="2612" xr:uid="{DFFCA5C6-5D7C-4503-B23F-AF06E9A1ED2E}"/>
    <cellStyle name="Percent 2 3 5 2 2 3" xfId="1940" xr:uid="{8FB9FFBD-AE1C-4783-97D2-40182892FC30}"/>
    <cellStyle name="Percent 2 3 5 2 3" xfId="932" xr:uid="{579301E9-5271-49AB-9CC2-C444AFC7B394}"/>
    <cellStyle name="Percent 2 3 5 2 3 2" xfId="2276" xr:uid="{D1F822EE-815F-466C-95F6-629D2038EDFF}"/>
    <cellStyle name="Percent 2 3 5 2 4" xfId="1604" xr:uid="{7671E15D-5774-4931-AD48-212FDD55B27C}"/>
    <cellStyle name="Percent 2 3 5 3" xfId="428" xr:uid="{84ABB61C-5EE1-4E1A-AC2B-FBD1CF8BC258}"/>
    <cellStyle name="Percent 2 3 5 3 2" xfId="1100" xr:uid="{8E449B92-2E1B-414A-A9C7-56E670854B2B}"/>
    <cellStyle name="Percent 2 3 5 3 2 2" xfId="2444" xr:uid="{C21C4ECF-8715-487C-B4B7-AFFC7C4AB4A2}"/>
    <cellStyle name="Percent 2 3 5 3 3" xfId="1772" xr:uid="{6B299D1F-BFFE-4F18-8FA8-ABF84CA7E48C}"/>
    <cellStyle name="Percent 2 3 5 4" xfId="764" xr:uid="{0CD3DC93-7B97-449E-A4C2-85EFABE0724C}"/>
    <cellStyle name="Percent 2 3 5 4 2" xfId="2108" xr:uid="{593C5D74-02FE-4CF7-9B0E-E4370D331228}"/>
    <cellStyle name="Percent 2 3 5 5" xfId="1436" xr:uid="{E0DBA124-1893-4FFF-95F7-3888C0B2F849}"/>
    <cellStyle name="Percent 2 3 6" xfId="177" xr:uid="{6D03FA18-D6BB-4B53-9A42-E77D7FC5DB63}"/>
    <cellStyle name="Percent 2 3 6 2" xfId="513" xr:uid="{18AD1986-F5D8-4E40-9E5B-CD60CA899B29}"/>
    <cellStyle name="Percent 2 3 6 2 2" xfId="1185" xr:uid="{0CA7BA66-0073-4B8F-A4E8-28C0E12B584B}"/>
    <cellStyle name="Percent 2 3 6 2 2 2" xfId="2529" xr:uid="{2538ADD2-13C0-4357-9ABB-242435308176}"/>
    <cellStyle name="Percent 2 3 6 2 3" xfId="1857" xr:uid="{6B618A2D-6F67-45FA-8C4B-BFBBF23039C2}"/>
    <cellStyle name="Percent 2 3 6 3" xfId="849" xr:uid="{4A33052A-A6FA-4040-82AE-512C0DE34346}"/>
    <cellStyle name="Percent 2 3 6 3 2" xfId="2193" xr:uid="{399DB31D-5A91-4F8D-A099-41FD5DA11D08}"/>
    <cellStyle name="Percent 2 3 6 4" xfId="1521" xr:uid="{FC637AA0-8AEB-4477-ACB8-97A8A5F2119E}"/>
    <cellStyle name="Percent 2 3 7" xfId="345" xr:uid="{EB713020-BB68-4359-AC70-DA98CAA534B5}"/>
    <cellStyle name="Percent 2 3 7 2" xfId="1017" xr:uid="{AB51702A-8312-4B0E-BCB0-FF2A9AF5A9BC}"/>
    <cellStyle name="Percent 2 3 7 2 2" xfId="2361" xr:uid="{7744DA23-FB7F-4353-BB22-DFA7AB6ABD0E}"/>
    <cellStyle name="Percent 2 3 7 3" xfId="1689" xr:uid="{9E4DB6E0-F672-453C-B59F-39FF12C05C2B}"/>
    <cellStyle name="Percent 2 3 8" xfId="681" xr:uid="{D0D3353D-CD37-4820-9BE7-1760C54FDAD0}"/>
    <cellStyle name="Percent 2 3 8 2" xfId="2025" xr:uid="{E62A02E1-01ED-48E0-A4A6-806872A9E759}"/>
    <cellStyle name="Percent 2 3 9" xfId="1353" xr:uid="{4533BA19-AF30-4EAD-A2D0-F02ACF04B47E}"/>
    <cellStyle name="Percent 2 4" xfId="12" xr:uid="{E9BB1B9A-8429-4D81-A477-B5EA9E20466B}"/>
    <cellStyle name="Percent 2 4 2" xfId="33" xr:uid="{42DEB780-D282-4EFC-8CB8-D5CDC9A374E2}"/>
    <cellStyle name="Percent 2 4 2 2" xfId="73" xr:uid="{059DC658-D6BB-4914-92CD-6A0FF88CAAC5}"/>
    <cellStyle name="Percent 2 4 2 2 2" xfId="156" xr:uid="{4E169F5E-C693-444F-8159-1078514F5BE1}"/>
    <cellStyle name="Percent 2 4 2 2 2 2" xfId="324" xr:uid="{E3A07562-0079-4C63-A472-9DBE5D4A197A}"/>
    <cellStyle name="Percent 2 4 2 2 2 2 2" xfId="660" xr:uid="{97F5A10B-8485-4CD5-8BE4-5389A8D04BAD}"/>
    <cellStyle name="Percent 2 4 2 2 2 2 2 2" xfId="1332" xr:uid="{E590B497-AB7C-4320-9C53-C6DCDAD00AD4}"/>
    <cellStyle name="Percent 2 4 2 2 2 2 2 2 2" xfId="2676" xr:uid="{046955B8-2289-4255-910D-522EF442E5E3}"/>
    <cellStyle name="Percent 2 4 2 2 2 2 2 3" xfId="2004" xr:uid="{6D1D58AC-3D1D-4497-9601-6D50291EB136}"/>
    <cellStyle name="Percent 2 4 2 2 2 2 3" xfId="996" xr:uid="{DE479385-FD29-466F-B57A-B4B72D622D75}"/>
    <cellStyle name="Percent 2 4 2 2 2 2 3 2" xfId="2340" xr:uid="{30EAE535-4D3C-4CA9-A29C-2085957DA9D2}"/>
    <cellStyle name="Percent 2 4 2 2 2 2 4" xfId="1668" xr:uid="{94161519-AEA4-4705-9D1C-81F52EB8E8EF}"/>
    <cellStyle name="Percent 2 4 2 2 2 3" xfId="492" xr:uid="{0E718E11-53C4-403D-82F3-B72DF4E07849}"/>
    <cellStyle name="Percent 2 4 2 2 2 3 2" xfId="1164" xr:uid="{CDF44FF7-89AF-4AF2-98E5-D5410E4FC2B7}"/>
    <cellStyle name="Percent 2 4 2 2 2 3 2 2" xfId="2508" xr:uid="{16D953BC-B77D-4CEE-B4FA-6E5BED4FB666}"/>
    <cellStyle name="Percent 2 4 2 2 2 3 3" xfId="1836" xr:uid="{32758E03-3B3F-47DC-B94A-888841F80842}"/>
    <cellStyle name="Percent 2 4 2 2 2 4" xfId="828" xr:uid="{770B3301-6E43-4BC6-B2F1-FBAFE47C4420}"/>
    <cellStyle name="Percent 2 4 2 2 2 4 2" xfId="2172" xr:uid="{05E51D02-6579-434C-96AC-38A9F65C6C35}"/>
    <cellStyle name="Percent 2 4 2 2 2 5" xfId="1500" xr:uid="{FCB90CFA-A79D-4FF4-BAC0-EB4A6C6693E2}"/>
    <cellStyle name="Percent 2 4 2 2 3" xfId="241" xr:uid="{4C5934D1-E5D5-4617-8483-03E6A99D7C13}"/>
    <cellStyle name="Percent 2 4 2 2 3 2" xfId="577" xr:uid="{68F488BE-8F79-4A11-A854-CB9C9EB04100}"/>
    <cellStyle name="Percent 2 4 2 2 3 2 2" xfId="1249" xr:uid="{079229A9-B596-4D34-845E-4A85AC6C9E87}"/>
    <cellStyle name="Percent 2 4 2 2 3 2 2 2" xfId="2593" xr:uid="{33FB72AD-0BCA-4F35-8AD3-5B634CC29635}"/>
    <cellStyle name="Percent 2 4 2 2 3 2 3" xfId="1921" xr:uid="{5491AB6B-A5AD-48EC-A4B2-0BA854CE69E7}"/>
    <cellStyle name="Percent 2 4 2 2 3 3" xfId="913" xr:uid="{A68E0122-ABCC-4753-8F6C-3B12484A1FAF}"/>
    <cellStyle name="Percent 2 4 2 2 3 3 2" xfId="2257" xr:uid="{20C32A70-C54F-4A0C-A638-F67FFB6316E0}"/>
    <cellStyle name="Percent 2 4 2 2 3 4" xfId="1585" xr:uid="{A01B7678-3E99-48F8-BBD8-5935527A7042}"/>
    <cellStyle name="Percent 2 4 2 2 4" xfId="409" xr:uid="{281A642A-3BBA-4EE7-9985-418C73AE6C3E}"/>
    <cellStyle name="Percent 2 4 2 2 4 2" xfId="1081" xr:uid="{E745B92F-5A86-450F-9735-5A0D164F1E78}"/>
    <cellStyle name="Percent 2 4 2 2 4 2 2" xfId="2425" xr:uid="{D03ED13E-46A2-4806-A001-D997B7863548}"/>
    <cellStyle name="Percent 2 4 2 2 4 3" xfId="1753" xr:uid="{5BF2B530-E752-4ECF-B445-C2391B75F59C}"/>
    <cellStyle name="Percent 2 4 2 2 5" xfId="745" xr:uid="{5AF80F0A-D5BF-482E-A964-D1179E9AE090}"/>
    <cellStyle name="Percent 2 4 2 2 5 2" xfId="2089" xr:uid="{E6342CA5-7CE1-4B27-9841-B527EC8F658A}"/>
    <cellStyle name="Percent 2 4 2 2 6" xfId="1417" xr:uid="{AD619EDC-8604-4D90-AF8C-3EEFF739A79C}"/>
    <cellStyle name="Percent 2 4 2 3" xfId="116" xr:uid="{E8E409CB-579B-4BFD-8CA7-11919F529298}"/>
    <cellStyle name="Percent 2 4 2 3 2" xfId="284" xr:uid="{E863F5A3-8E45-4528-9F46-1544DFAEB5A7}"/>
    <cellStyle name="Percent 2 4 2 3 2 2" xfId="620" xr:uid="{8B02B0DB-4E68-45C9-BBB0-DAB44FF91ACB}"/>
    <cellStyle name="Percent 2 4 2 3 2 2 2" xfId="1292" xr:uid="{97BE8503-C3DF-4574-9D8F-68F929D340A7}"/>
    <cellStyle name="Percent 2 4 2 3 2 2 2 2" xfId="2636" xr:uid="{E538B197-D4D0-423A-99D7-1587C26E7A5D}"/>
    <cellStyle name="Percent 2 4 2 3 2 2 3" xfId="1964" xr:uid="{8C4FB72F-27EB-45F5-8406-FE9F77FC7101}"/>
    <cellStyle name="Percent 2 4 2 3 2 3" xfId="956" xr:uid="{133F89C5-F286-48B4-B71F-35D2969BB64C}"/>
    <cellStyle name="Percent 2 4 2 3 2 3 2" xfId="2300" xr:uid="{FA3C2013-00AB-457E-AC00-FE3E0C684DC8}"/>
    <cellStyle name="Percent 2 4 2 3 2 4" xfId="1628" xr:uid="{0625339E-E52E-4BAF-AFAC-92734ABF2DA0}"/>
    <cellStyle name="Percent 2 4 2 3 3" xfId="452" xr:uid="{86CB2493-B4BD-4185-9728-EFCBAE154B36}"/>
    <cellStyle name="Percent 2 4 2 3 3 2" xfId="1124" xr:uid="{4BAC3A2D-E41B-4EA7-9E9A-12B5B5F32C1F}"/>
    <cellStyle name="Percent 2 4 2 3 3 2 2" xfId="2468" xr:uid="{1B753F25-68A2-4955-B934-22D7F834B656}"/>
    <cellStyle name="Percent 2 4 2 3 3 3" xfId="1796" xr:uid="{755C3611-243B-4C8D-842B-C56C5D24D89C}"/>
    <cellStyle name="Percent 2 4 2 3 4" xfId="788" xr:uid="{4E35FE44-3D65-4BD8-89C0-0C67FED37BC8}"/>
    <cellStyle name="Percent 2 4 2 3 4 2" xfId="2132" xr:uid="{C3064015-F8E4-47E9-AF42-C8A37DE9431F}"/>
    <cellStyle name="Percent 2 4 2 3 5" xfId="1460" xr:uid="{37D3A118-F1F0-4B30-8013-3292D898455B}"/>
    <cellStyle name="Percent 2 4 2 4" xfId="201" xr:uid="{A89812E9-2434-42A6-8C2B-5230C2C2075E}"/>
    <cellStyle name="Percent 2 4 2 4 2" xfId="537" xr:uid="{40CA31F1-127F-4771-A485-0C8DD7FD7C9D}"/>
    <cellStyle name="Percent 2 4 2 4 2 2" xfId="1209" xr:uid="{191A0797-EF9C-4088-BAB0-D75809EBD72E}"/>
    <cellStyle name="Percent 2 4 2 4 2 2 2" xfId="2553" xr:uid="{F010561D-2625-4E46-B1CC-E61F47F7B24B}"/>
    <cellStyle name="Percent 2 4 2 4 2 3" xfId="1881" xr:uid="{22F24D48-D2BC-4000-A9E5-F433A1527790}"/>
    <cellStyle name="Percent 2 4 2 4 3" xfId="873" xr:uid="{A14D448A-5769-40C5-BDA4-B1E5F06E0407}"/>
    <cellStyle name="Percent 2 4 2 4 3 2" xfId="2217" xr:uid="{208BCD42-B2F7-449A-80D9-31A2D9804ABF}"/>
    <cellStyle name="Percent 2 4 2 4 4" xfId="1545" xr:uid="{E8C884B9-AE18-4723-9FB4-42D9456D9F1A}"/>
    <cellStyle name="Percent 2 4 2 5" xfId="369" xr:uid="{53B346BB-C4E1-44CB-923A-CD1472CC080A}"/>
    <cellStyle name="Percent 2 4 2 5 2" xfId="1041" xr:uid="{D75FB10F-6436-4202-91ED-444343B6F01D}"/>
    <cellStyle name="Percent 2 4 2 5 2 2" xfId="2385" xr:uid="{094C0582-1B7A-4BD2-8266-999C7249A854}"/>
    <cellStyle name="Percent 2 4 2 5 3" xfId="1713" xr:uid="{54956F4D-DA79-4DEC-894F-351E55565D36}"/>
    <cellStyle name="Percent 2 4 2 6" xfId="705" xr:uid="{889577E3-067D-40F6-B501-4B7768908812}"/>
    <cellStyle name="Percent 2 4 2 6 2" xfId="2049" xr:uid="{EB45E77B-8976-443E-B2DF-497022822B93}"/>
    <cellStyle name="Percent 2 4 2 7" xfId="1377" xr:uid="{4D253CDE-D032-4D03-962C-E2AF63A576A8}"/>
    <cellStyle name="Percent 2 4 3" xfId="53" xr:uid="{EC69B420-C3CC-4AF5-A5E9-3A5D21BD290C}"/>
    <cellStyle name="Percent 2 4 3 2" xfId="136" xr:uid="{A231E5FE-4FF7-44E5-9496-7C238A2819FE}"/>
    <cellStyle name="Percent 2 4 3 2 2" xfId="304" xr:uid="{94B24CD3-83FA-406E-90BC-13EFE8CD7583}"/>
    <cellStyle name="Percent 2 4 3 2 2 2" xfId="640" xr:uid="{B59C7467-0CB0-4264-83A5-5DF0938416EC}"/>
    <cellStyle name="Percent 2 4 3 2 2 2 2" xfId="1312" xr:uid="{475CB1C2-D085-420F-BF08-93251B2D17A0}"/>
    <cellStyle name="Percent 2 4 3 2 2 2 2 2" xfId="2656" xr:uid="{E3533BAC-4987-4F0A-ABB1-B92E9D0F3F6D}"/>
    <cellStyle name="Percent 2 4 3 2 2 2 3" xfId="1984" xr:uid="{229F7418-C3F2-4994-BE32-CEDB05B98E44}"/>
    <cellStyle name="Percent 2 4 3 2 2 3" xfId="976" xr:uid="{32B97E89-24F7-4A1A-AAAB-F7F5E4F9B76A}"/>
    <cellStyle name="Percent 2 4 3 2 2 3 2" xfId="2320" xr:uid="{A02973A0-75A9-4F5A-863A-E780690E00CF}"/>
    <cellStyle name="Percent 2 4 3 2 2 4" xfId="1648" xr:uid="{79C5AF46-D822-4B9E-9B71-DE0B052BA47E}"/>
    <cellStyle name="Percent 2 4 3 2 3" xfId="472" xr:uid="{4AB80B11-D3D0-4DC5-BFE5-954AE7C9D545}"/>
    <cellStyle name="Percent 2 4 3 2 3 2" xfId="1144" xr:uid="{4804721C-DA5C-4164-99FD-C1838C4EF551}"/>
    <cellStyle name="Percent 2 4 3 2 3 2 2" xfId="2488" xr:uid="{E8249FB6-AABC-4553-81F7-EECA065C67E4}"/>
    <cellStyle name="Percent 2 4 3 2 3 3" xfId="1816" xr:uid="{C5D608A7-5D3E-4148-884C-E1B8E3A3E0DB}"/>
    <cellStyle name="Percent 2 4 3 2 4" xfId="808" xr:uid="{2EE68F4B-8C5A-450C-84DB-4B7F5D9541F6}"/>
    <cellStyle name="Percent 2 4 3 2 4 2" xfId="2152" xr:uid="{85053375-A7C7-4BDE-8AF4-AD50F858D24E}"/>
    <cellStyle name="Percent 2 4 3 2 5" xfId="1480" xr:uid="{9B40E7E4-884E-42BF-B7DE-B5030AB814EB}"/>
    <cellStyle name="Percent 2 4 3 3" xfId="221" xr:uid="{830A5E93-931D-4D63-A1CC-CF48EAF30D62}"/>
    <cellStyle name="Percent 2 4 3 3 2" xfId="557" xr:uid="{4743D3E3-E8A5-4A1D-88B8-7793FF04F44C}"/>
    <cellStyle name="Percent 2 4 3 3 2 2" xfId="1229" xr:uid="{75A90220-DE98-4E3A-B93F-D859F5EA6058}"/>
    <cellStyle name="Percent 2 4 3 3 2 2 2" xfId="2573" xr:uid="{71D11401-CEAE-4612-94C5-AE7F537E10A6}"/>
    <cellStyle name="Percent 2 4 3 3 2 3" xfId="1901" xr:uid="{2266800A-545D-427C-B20F-FEC97350DF2B}"/>
    <cellStyle name="Percent 2 4 3 3 3" xfId="893" xr:uid="{388C7784-E3FF-4E0F-BB97-C368E64AD4AB}"/>
    <cellStyle name="Percent 2 4 3 3 3 2" xfId="2237" xr:uid="{F48F1C5F-937A-4A01-827D-9F8A9B26E6F9}"/>
    <cellStyle name="Percent 2 4 3 3 4" xfId="1565" xr:uid="{88A29D7D-8C99-4966-8118-18FC63FD8E44}"/>
    <cellStyle name="Percent 2 4 3 4" xfId="389" xr:uid="{C690338E-4F61-46F2-8A24-B809CC37CB87}"/>
    <cellStyle name="Percent 2 4 3 4 2" xfId="1061" xr:uid="{EFAC8956-A7C1-4B4D-BDD9-2C91C65955DF}"/>
    <cellStyle name="Percent 2 4 3 4 2 2" xfId="2405" xr:uid="{44D89989-1E5D-4485-B0A2-3E7EB17C0E6C}"/>
    <cellStyle name="Percent 2 4 3 4 3" xfId="1733" xr:uid="{B5483F68-6243-46F6-8B41-A1283A2E042E}"/>
    <cellStyle name="Percent 2 4 3 5" xfId="725" xr:uid="{8914B82B-F9A8-431D-9D6E-D79DE1DF204C}"/>
    <cellStyle name="Percent 2 4 3 5 2" xfId="2069" xr:uid="{0446DE4D-8795-4F77-B7CE-76D3DCFBDF5B}"/>
    <cellStyle name="Percent 2 4 3 6" xfId="1397" xr:uid="{9FA9DF90-C8AF-47F2-98D6-3BC375F45E5A}"/>
    <cellStyle name="Percent 2 4 4" xfId="96" xr:uid="{47AB97B8-0E3B-493B-A9E7-9C2D2A695DCF}"/>
    <cellStyle name="Percent 2 4 4 2" xfId="264" xr:uid="{0B04D893-413E-437C-9471-145F04055C21}"/>
    <cellStyle name="Percent 2 4 4 2 2" xfId="600" xr:uid="{DA035D1A-60C7-47A7-80D1-6BB7FA560F55}"/>
    <cellStyle name="Percent 2 4 4 2 2 2" xfId="1272" xr:uid="{025570B0-7BF2-4D50-A144-59F4F9A7BBC3}"/>
    <cellStyle name="Percent 2 4 4 2 2 2 2" xfId="2616" xr:uid="{91C04E6D-0E7E-4AC8-8D30-6C6B870B65A6}"/>
    <cellStyle name="Percent 2 4 4 2 2 3" xfId="1944" xr:uid="{F930DCFA-C847-4614-914F-8B1AAF52DB5E}"/>
    <cellStyle name="Percent 2 4 4 2 3" xfId="936" xr:uid="{68043A21-4D0E-4157-B7F7-928E6368435A}"/>
    <cellStyle name="Percent 2 4 4 2 3 2" xfId="2280" xr:uid="{7D3C15F9-068A-400E-8421-E298F1BA44B4}"/>
    <cellStyle name="Percent 2 4 4 2 4" xfId="1608" xr:uid="{A945AB65-900D-40CB-B532-1702D7E34D93}"/>
    <cellStyle name="Percent 2 4 4 3" xfId="432" xr:uid="{26EF2782-AF20-435E-8526-7C1E1ECBA5BB}"/>
    <cellStyle name="Percent 2 4 4 3 2" xfId="1104" xr:uid="{77A12904-3F66-480E-A355-C7D68C65A4C3}"/>
    <cellStyle name="Percent 2 4 4 3 2 2" xfId="2448" xr:uid="{7C3756F9-73FA-42B6-9DF0-E236D9478953}"/>
    <cellStyle name="Percent 2 4 4 3 3" xfId="1776" xr:uid="{1616D76F-1AB2-4BA1-98E8-4071396A361D}"/>
    <cellStyle name="Percent 2 4 4 4" xfId="768" xr:uid="{03C227A3-3A6A-4636-9DF7-997E9E8E0806}"/>
    <cellStyle name="Percent 2 4 4 4 2" xfId="2112" xr:uid="{1901733A-7CA0-4A58-B844-E66DB1B43783}"/>
    <cellStyle name="Percent 2 4 4 5" xfId="1440" xr:uid="{FA3D50F9-EA89-493B-8FDC-43F2B994BCEE}"/>
    <cellStyle name="Percent 2 4 5" xfId="181" xr:uid="{926A1029-77D9-4A4B-ABD0-DD23C5551DBB}"/>
    <cellStyle name="Percent 2 4 5 2" xfId="517" xr:uid="{360CD332-4902-4CAD-98F7-74ABB4CAA0C6}"/>
    <cellStyle name="Percent 2 4 5 2 2" xfId="1189" xr:uid="{FD0CD6DF-E941-41D9-A875-62C6BDA78EF4}"/>
    <cellStyle name="Percent 2 4 5 2 2 2" xfId="2533" xr:uid="{04B2A137-BF73-42CB-BCD3-BD0159C6B536}"/>
    <cellStyle name="Percent 2 4 5 2 3" xfId="1861" xr:uid="{B7317488-5F78-496B-8C90-F2AA15B7F0B1}"/>
    <cellStyle name="Percent 2 4 5 3" xfId="853" xr:uid="{E8EC454A-482A-4CB7-83FB-0DD86B261F60}"/>
    <cellStyle name="Percent 2 4 5 3 2" xfId="2197" xr:uid="{84CF4B24-1323-4E2E-AE62-C7D33AFF329C}"/>
    <cellStyle name="Percent 2 4 5 4" xfId="1525" xr:uid="{FB587B3B-92BB-4103-A2DD-3C16A4F94F58}"/>
    <cellStyle name="Percent 2 4 6" xfId="349" xr:uid="{801CC661-9AFD-4CEC-BC08-0B0A6E1BA329}"/>
    <cellStyle name="Percent 2 4 6 2" xfId="1021" xr:uid="{4136A017-2DB4-4226-8F7E-028B89EEB581}"/>
    <cellStyle name="Percent 2 4 6 2 2" xfId="2365" xr:uid="{50EFC87E-9610-4777-B566-E1A8BC109725}"/>
    <cellStyle name="Percent 2 4 6 3" xfId="1693" xr:uid="{A91CC3AD-E53D-4742-B4D8-7E20322A2AC5}"/>
    <cellStyle name="Percent 2 4 7" xfId="685" xr:uid="{07104DD4-708E-4AEA-A7C5-10FD53CA9F81}"/>
    <cellStyle name="Percent 2 4 7 2" xfId="2029" xr:uid="{828EC965-6716-4B3A-B482-2BD3D30A0D6A}"/>
    <cellStyle name="Percent 2 4 8" xfId="1357" xr:uid="{E3E1D35A-D8C2-49FC-B8C1-621304BF7EEB}"/>
    <cellStyle name="Percent 2 5" xfId="25" xr:uid="{78BE941E-411D-4247-A3EF-F37F17863BB4}"/>
    <cellStyle name="Percent 2 5 2" xfId="65" xr:uid="{4128C899-E192-4E58-BDD6-A17B5FA20F14}"/>
    <cellStyle name="Percent 2 5 2 2" xfId="148" xr:uid="{3112080E-7FCB-4A32-AB1D-586E9C8DAD8F}"/>
    <cellStyle name="Percent 2 5 2 2 2" xfId="316" xr:uid="{1F497855-10ED-4ADD-B880-F2DA98AA832D}"/>
    <cellStyle name="Percent 2 5 2 2 2 2" xfId="652" xr:uid="{0FAAAE6F-1226-4017-AD18-FE9710305ECD}"/>
    <cellStyle name="Percent 2 5 2 2 2 2 2" xfId="1324" xr:uid="{6E47D353-9655-4A0C-9A85-A6262ABF6D6D}"/>
    <cellStyle name="Percent 2 5 2 2 2 2 2 2" xfId="2668" xr:uid="{7073DF4E-167F-42F2-ACDD-6B9C56B480D6}"/>
    <cellStyle name="Percent 2 5 2 2 2 2 3" xfId="1996" xr:uid="{AFA13BB4-3868-4B23-B0C2-40F7FC7FF57E}"/>
    <cellStyle name="Percent 2 5 2 2 2 3" xfId="988" xr:uid="{D241479D-AEF3-4FE9-B88F-B0852C5F5880}"/>
    <cellStyle name="Percent 2 5 2 2 2 3 2" xfId="2332" xr:uid="{81384DB6-2A8E-4FEE-B4D7-634ED3B6957A}"/>
    <cellStyle name="Percent 2 5 2 2 2 4" xfId="1660" xr:uid="{3BBE59DC-A35D-48A1-916D-F11D23AD5C8A}"/>
    <cellStyle name="Percent 2 5 2 2 3" xfId="484" xr:uid="{ECD2B0A6-235E-4524-9BC9-74722231FA79}"/>
    <cellStyle name="Percent 2 5 2 2 3 2" xfId="1156" xr:uid="{CB65DD71-05DD-4698-9DF1-7965225720C6}"/>
    <cellStyle name="Percent 2 5 2 2 3 2 2" xfId="2500" xr:uid="{386B182A-34CB-41F5-8960-69045F281474}"/>
    <cellStyle name="Percent 2 5 2 2 3 3" xfId="1828" xr:uid="{59A99E74-C213-47AD-8403-DC59540865AE}"/>
    <cellStyle name="Percent 2 5 2 2 4" xfId="820" xr:uid="{DFDFB1A0-AF41-4CA3-8349-18D1B33BD4B4}"/>
    <cellStyle name="Percent 2 5 2 2 4 2" xfId="2164" xr:uid="{047CD23E-A77E-4C85-B586-CAD76E06D26F}"/>
    <cellStyle name="Percent 2 5 2 2 5" xfId="1492" xr:uid="{470B302D-252A-4E43-A0A5-99BF691E34D5}"/>
    <cellStyle name="Percent 2 5 2 3" xfId="233" xr:uid="{C02A2E24-C749-41E6-8540-F3CC8BD4D9FA}"/>
    <cellStyle name="Percent 2 5 2 3 2" xfId="569" xr:uid="{8247E922-61C2-4893-BC22-193E41CB91E3}"/>
    <cellStyle name="Percent 2 5 2 3 2 2" xfId="1241" xr:uid="{2CD7B9CA-B954-4576-8EA5-B6EF3ADFD058}"/>
    <cellStyle name="Percent 2 5 2 3 2 2 2" xfId="2585" xr:uid="{8B59C704-BCAC-455A-9BBE-517DE4F52BA9}"/>
    <cellStyle name="Percent 2 5 2 3 2 3" xfId="1913" xr:uid="{23B52CD8-7778-493F-897E-4DB16024A329}"/>
    <cellStyle name="Percent 2 5 2 3 3" xfId="905" xr:uid="{728C93C0-D15D-4E6B-AD74-30310DEC1BC5}"/>
    <cellStyle name="Percent 2 5 2 3 3 2" xfId="2249" xr:uid="{E9A4782A-F94C-4ADC-973A-44C2616AB4BD}"/>
    <cellStyle name="Percent 2 5 2 3 4" xfId="1577" xr:uid="{0F259DC3-1BFA-4E9C-89C4-35F36C70E41F}"/>
    <cellStyle name="Percent 2 5 2 4" xfId="401" xr:uid="{E2E0E23E-E7C3-4E01-9951-606743A1B979}"/>
    <cellStyle name="Percent 2 5 2 4 2" xfId="1073" xr:uid="{20933CF1-EA62-456A-85AA-B8B03A94ED02}"/>
    <cellStyle name="Percent 2 5 2 4 2 2" xfId="2417" xr:uid="{7EE12CA7-FD9C-4D3B-BE82-7E5F41AB7216}"/>
    <cellStyle name="Percent 2 5 2 4 3" xfId="1745" xr:uid="{8547CBB8-0CC8-42D9-BBF3-A4CD6EB2BF7B}"/>
    <cellStyle name="Percent 2 5 2 5" xfId="737" xr:uid="{DE596E36-8DF7-4A50-8A19-02D10B4B6F77}"/>
    <cellStyle name="Percent 2 5 2 5 2" xfId="2081" xr:uid="{5E58E12F-8197-4B1C-9E29-F66986BDBE70}"/>
    <cellStyle name="Percent 2 5 2 6" xfId="1409" xr:uid="{B6653BC6-F7A2-4DD5-81B4-EDA4793F4999}"/>
    <cellStyle name="Percent 2 5 3" xfId="108" xr:uid="{6909F1CE-F20B-4923-BA05-5EF5DBFC3AF9}"/>
    <cellStyle name="Percent 2 5 3 2" xfId="276" xr:uid="{46D2061B-ADE7-4245-BDE8-012591D0E993}"/>
    <cellStyle name="Percent 2 5 3 2 2" xfId="612" xr:uid="{386A51DC-C6E9-418F-8A3E-E0E0153F7AD5}"/>
    <cellStyle name="Percent 2 5 3 2 2 2" xfId="1284" xr:uid="{E199EFE3-A469-4BAF-BAF9-4B337E48121C}"/>
    <cellStyle name="Percent 2 5 3 2 2 2 2" xfId="2628" xr:uid="{9091411B-E771-403F-9275-7FCBEFF422B8}"/>
    <cellStyle name="Percent 2 5 3 2 2 3" xfId="1956" xr:uid="{0E6E86C7-DBBE-4D31-AC05-83D20ED64840}"/>
    <cellStyle name="Percent 2 5 3 2 3" xfId="948" xr:uid="{3BD83AA6-641D-4007-9B21-DF6AA89EFA39}"/>
    <cellStyle name="Percent 2 5 3 2 3 2" xfId="2292" xr:uid="{D9B83A6B-52EE-4A3B-985B-2DE45D0697A5}"/>
    <cellStyle name="Percent 2 5 3 2 4" xfId="1620" xr:uid="{78EE5B10-9BFA-4B87-9462-32D3D6659243}"/>
    <cellStyle name="Percent 2 5 3 3" xfId="444" xr:uid="{9C825CF1-1EA1-4029-9651-EC3DAC2925DD}"/>
    <cellStyle name="Percent 2 5 3 3 2" xfId="1116" xr:uid="{31E534BF-820C-4216-93ED-0A0EB9A210A0}"/>
    <cellStyle name="Percent 2 5 3 3 2 2" xfId="2460" xr:uid="{969FCF93-2263-4C12-ACD9-DBBD58160F60}"/>
    <cellStyle name="Percent 2 5 3 3 3" xfId="1788" xr:uid="{F4B4EAA6-AA2B-4C50-BD97-A31F1DD3F892}"/>
    <cellStyle name="Percent 2 5 3 4" xfId="780" xr:uid="{859BEE93-0C89-44F4-8D3F-DDF7EDCC78F8}"/>
    <cellStyle name="Percent 2 5 3 4 2" xfId="2124" xr:uid="{C7B3EA01-AB3E-4D8A-9EBD-D752C6EB911A}"/>
    <cellStyle name="Percent 2 5 3 5" xfId="1452" xr:uid="{0F8C2FAC-2A18-4DD7-978A-35219DFDBD89}"/>
    <cellStyle name="Percent 2 5 4" xfId="193" xr:uid="{AA0007B9-986A-48F6-975C-B656DB22A319}"/>
    <cellStyle name="Percent 2 5 4 2" xfId="529" xr:uid="{8B0DD3AC-8B14-44BD-BCDF-404FCDECB348}"/>
    <cellStyle name="Percent 2 5 4 2 2" xfId="1201" xr:uid="{843698AD-5CE4-4155-BAFA-65778ADC7696}"/>
    <cellStyle name="Percent 2 5 4 2 2 2" xfId="2545" xr:uid="{C4D7AF34-F1C6-4FD2-8E88-AC9796604BD7}"/>
    <cellStyle name="Percent 2 5 4 2 3" xfId="1873" xr:uid="{85BEF0DD-7E70-4424-B35E-AB8E3797753A}"/>
    <cellStyle name="Percent 2 5 4 3" xfId="865" xr:uid="{A1BB7BF3-36E9-4A85-B912-91E90BBFDBCA}"/>
    <cellStyle name="Percent 2 5 4 3 2" xfId="2209" xr:uid="{6EB60602-4938-4241-88E6-ECD45A9E393F}"/>
    <cellStyle name="Percent 2 5 4 4" xfId="1537" xr:uid="{BBFCA6C8-BCD2-484F-876F-03AA6021C896}"/>
    <cellStyle name="Percent 2 5 5" xfId="361" xr:uid="{99CF1A33-DDD7-4BEF-B425-34A2C6AEF169}"/>
    <cellStyle name="Percent 2 5 5 2" xfId="1033" xr:uid="{5665B146-331A-40FA-B1A9-735090BCF559}"/>
    <cellStyle name="Percent 2 5 5 2 2" xfId="2377" xr:uid="{5DE33148-BCAA-4786-BA55-7940170EE638}"/>
    <cellStyle name="Percent 2 5 5 3" xfId="1705" xr:uid="{78DF6734-49D2-4C9E-B8C2-E14C2B9717CA}"/>
    <cellStyle name="Percent 2 5 6" xfId="697" xr:uid="{6D06FB8C-F3AD-436B-8C11-6E2CC3A8999D}"/>
    <cellStyle name="Percent 2 5 6 2" xfId="2041" xr:uid="{CED5F680-108D-40A8-B791-3C84309D5F5E}"/>
    <cellStyle name="Percent 2 5 7" xfId="1369" xr:uid="{9691F6D6-C10D-414C-B043-038A127BC0C0}"/>
    <cellStyle name="Percent 2 6" xfId="45" xr:uid="{03942F35-DD74-49AD-AD16-FEA752E45EC4}"/>
    <cellStyle name="Percent 2 6 2" xfId="128" xr:uid="{B18BB00F-9DD3-4E46-8DD6-9536ACFD35F5}"/>
    <cellStyle name="Percent 2 6 2 2" xfId="296" xr:uid="{E5A2945D-AED4-4E9C-B5F6-8F88889C1E8D}"/>
    <cellStyle name="Percent 2 6 2 2 2" xfId="632" xr:uid="{EA91F977-54BF-48FB-9736-67440C14B6C2}"/>
    <cellStyle name="Percent 2 6 2 2 2 2" xfId="1304" xr:uid="{B19B80D2-9352-4CC9-AF29-147AA88DC940}"/>
    <cellStyle name="Percent 2 6 2 2 2 2 2" xfId="2648" xr:uid="{3C052CC1-0BCC-4578-A4CC-14C4848D70B0}"/>
    <cellStyle name="Percent 2 6 2 2 2 3" xfId="1976" xr:uid="{5B77FD61-A6CA-40A5-98B7-57597B4D841F}"/>
    <cellStyle name="Percent 2 6 2 2 3" xfId="968" xr:uid="{9DE7FF15-5D33-40CB-8F50-7F6E211F5B2B}"/>
    <cellStyle name="Percent 2 6 2 2 3 2" xfId="2312" xr:uid="{8B874248-078B-415F-A6D7-3F5DE7D0EA07}"/>
    <cellStyle name="Percent 2 6 2 2 4" xfId="1640" xr:uid="{FF37C904-C87A-41E8-AF60-560E71D39F6D}"/>
    <cellStyle name="Percent 2 6 2 3" xfId="464" xr:uid="{8ADBA708-3632-47FB-912A-6DFC0BA18B77}"/>
    <cellStyle name="Percent 2 6 2 3 2" xfId="1136" xr:uid="{2683413F-7E2E-4391-98F2-A5596F0F9232}"/>
    <cellStyle name="Percent 2 6 2 3 2 2" xfId="2480" xr:uid="{2209B8D4-2A3C-49FA-A025-E189D1209F33}"/>
    <cellStyle name="Percent 2 6 2 3 3" xfId="1808" xr:uid="{5E15FEDC-F7B8-4854-B34C-0B06F9A0794D}"/>
    <cellStyle name="Percent 2 6 2 4" xfId="800" xr:uid="{C7FBDEF0-DE7A-4619-ABAE-C24DE68BDF63}"/>
    <cellStyle name="Percent 2 6 2 4 2" xfId="2144" xr:uid="{9FD7DA06-380B-4290-B62E-58459D5F9A9C}"/>
    <cellStyle name="Percent 2 6 2 5" xfId="1472" xr:uid="{9C26F3A8-EB98-471B-8B14-B3902E44E5D2}"/>
    <cellStyle name="Percent 2 6 3" xfId="213" xr:uid="{854EEA30-7FAC-4239-95E5-9E36B25CAFA9}"/>
    <cellStyle name="Percent 2 6 3 2" xfId="549" xr:uid="{162ABAE8-76E4-4126-8C2F-BA1C422CA539}"/>
    <cellStyle name="Percent 2 6 3 2 2" xfId="1221" xr:uid="{909CE1C0-BB43-451A-A110-5AC4F18E63CA}"/>
    <cellStyle name="Percent 2 6 3 2 2 2" xfId="2565" xr:uid="{CB60635A-3472-451F-9EC1-53E982A7134F}"/>
    <cellStyle name="Percent 2 6 3 2 3" xfId="1893" xr:uid="{336CF455-6B4B-4BFF-9D9D-D45CB40B7C75}"/>
    <cellStyle name="Percent 2 6 3 3" xfId="885" xr:uid="{5C8FBEE8-97D5-4A7D-B644-073BEA83CBCF}"/>
    <cellStyle name="Percent 2 6 3 3 2" xfId="2229" xr:uid="{928AA8A4-1029-446B-BDA6-DF8238914B6F}"/>
    <cellStyle name="Percent 2 6 3 4" xfId="1557" xr:uid="{75F37253-020C-4534-87E2-927DACF5528F}"/>
    <cellStyle name="Percent 2 6 4" xfId="381" xr:uid="{E651CC48-CC2E-466C-B6AA-0558E7B3D4BA}"/>
    <cellStyle name="Percent 2 6 4 2" xfId="1053" xr:uid="{D4461B0F-E3E8-4BF2-BF57-15E753D02995}"/>
    <cellStyle name="Percent 2 6 4 2 2" xfId="2397" xr:uid="{A3A3B295-64C4-46AB-9F4E-7C65F6BD72BB}"/>
    <cellStyle name="Percent 2 6 4 3" xfId="1725" xr:uid="{3ACA51BB-9E37-468B-906A-0FC29112A792}"/>
    <cellStyle name="Percent 2 6 5" xfId="717" xr:uid="{D9E2A26F-7888-41B6-9196-CDA0485238E1}"/>
    <cellStyle name="Percent 2 6 5 2" xfId="2061" xr:uid="{27F09F47-FAB9-4BEB-BF92-D8DA08DE56FA}"/>
    <cellStyle name="Percent 2 6 6" xfId="1389" xr:uid="{2EF1EF0D-D7AA-428A-BA23-8B12EE329A9F}"/>
    <cellStyle name="Percent 2 7" xfId="88" xr:uid="{4B0E4151-B2DC-406A-A5B0-C49A80F71F1E}"/>
    <cellStyle name="Percent 2 7 2" xfId="256" xr:uid="{E9CBCBB6-3CC6-4E93-A135-EE045A1EB2BE}"/>
    <cellStyle name="Percent 2 7 2 2" xfId="592" xr:uid="{7E88BBA5-E5FC-4D8D-ADFA-B17419A0047C}"/>
    <cellStyle name="Percent 2 7 2 2 2" xfId="1264" xr:uid="{D41045C3-A98B-43DE-A13C-230F9ABA11D7}"/>
    <cellStyle name="Percent 2 7 2 2 2 2" xfId="2608" xr:uid="{3379FE78-CD78-4F98-85AE-AC62C7672C64}"/>
    <cellStyle name="Percent 2 7 2 2 3" xfId="1936" xr:uid="{14AA3F61-1C7A-4085-9890-F38C3A027F43}"/>
    <cellStyle name="Percent 2 7 2 3" xfId="928" xr:uid="{2A4A8C7E-45D3-4C3C-8D59-D70DCB156AE1}"/>
    <cellStyle name="Percent 2 7 2 3 2" xfId="2272" xr:uid="{0F574BC4-0116-4012-8AE3-A16AB475AC1A}"/>
    <cellStyle name="Percent 2 7 2 4" xfId="1600" xr:uid="{90772FD4-A62D-47BF-8C2D-6A53A4A183B8}"/>
    <cellStyle name="Percent 2 7 3" xfId="424" xr:uid="{16F153D2-1307-4AAD-909F-70C396577A96}"/>
    <cellStyle name="Percent 2 7 3 2" xfId="1096" xr:uid="{923F1DBB-6712-4628-9F7F-4137C8E9EAB7}"/>
    <cellStyle name="Percent 2 7 3 2 2" xfId="2440" xr:uid="{5E553FD8-D081-4E72-A9F2-4DD818E2A55B}"/>
    <cellStyle name="Percent 2 7 3 3" xfId="1768" xr:uid="{BEB08333-2F77-4FAA-8B7F-7F454433A03A}"/>
    <cellStyle name="Percent 2 7 4" xfId="760" xr:uid="{2D4A11A0-DC9A-4DB2-B553-440F63353AF2}"/>
    <cellStyle name="Percent 2 7 4 2" xfId="2104" xr:uid="{5392A4BE-94E5-46F7-AD45-C5441730BC23}"/>
    <cellStyle name="Percent 2 7 5" xfId="1432" xr:uid="{5BFEE1E4-6F75-477D-9540-8AEF50BC5A00}"/>
    <cellStyle name="Percent 2 8" xfId="173" xr:uid="{6F00EEB2-6830-4D4D-ADA5-FD3DF34F7EB4}"/>
    <cellStyle name="Percent 2 8 2" xfId="509" xr:uid="{D75754E6-3800-4C7D-B14D-AF3458CF8CF7}"/>
    <cellStyle name="Percent 2 8 2 2" xfId="1181" xr:uid="{785B9DB4-C8A1-4F72-BEB0-E7CD259F33DD}"/>
    <cellStyle name="Percent 2 8 2 2 2" xfId="2525" xr:uid="{18C5BC0D-3C85-445E-9D44-2C67A3759EAA}"/>
    <cellStyle name="Percent 2 8 2 3" xfId="1853" xr:uid="{260C17E3-05A8-4B34-8DEB-E2CAF4FE176E}"/>
    <cellStyle name="Percent 2 8 3" xfId="845" xr:uid="{F1AA7BEB-E7D7-4A84-93F7-57D1A372AD35}"/>
    <cellStyle name="Percent 2 8 3 2" xfId="2189" xr:uid="{A5C2AD87-06CB-4DF4-BC2A-3EE79C0A420D}"/>
    <cellStyle name="Percent 2 8 4" xfId="1517" xr:uid="{EBD7C445-1F44-499F-8CA2-5758C67ECE2D}"/>
    <cellStyle name="Percent 2 9" xfId="341" xr:uid="{97FB0D79-F0AE-4816-97BE-4F898C97BB95}"/>
    <cellStyle name="Percent 2 9 2" xfId="1013" xr:uid="{9EF0DE7F-50F7-47A6-8B34-4CAE8438E89C}"/>
    <cellStyle name="Percent 2 9 2 2" xfId="2357" xr:uid="{045945B0-7EC5-4AD8-AEB2-F4340AAB96B6}"/>
    <cellStyle name="Percent 2 9 3" xfId="1685" xr:uid="{77095E37-4134-4CA5-868B-9BE026DBE1A1}"/>
    <cellStyle name="Percent 3" xfId="20" xr:uid="{6D5F30F9-C3B3-4F1F-8C33-E895C1E6E9BE}"/>
    <cellStyle name="Percent 3 2" xfId="41" xr:uid="{E97FB495-9751-4A82-B275-66A84D7EA734}"/>
    <cellStyle name="Percent 3 2 2" xfId="81" xr:uid="{245B8B3D-3CD7-40F0-B262-D74D7A3429E6}"/>
    <cellStyle name="Percent 3 2 2 2" xfId="164" xr:uid="{8C17DABB-7FD1-4D13-8288-F96D4DF818A4}"/>
    <cellStyle name="Percent 3 2 2 2 2" xfId="332" xr:uid="{24B4D8C2-8D4D-4A59-ABEB-20284C39A8DB}"/>
    <cellStyle name="Percent 3 2 2 2 2 2" xfId="668" xr:uid="{17D76AAE-9196-4451-8F5C-C772251ADF16}"/>
    <cellStyle name="Percent 3 2 2 2 2 2 2" xfId="1340" xr:uid="{FCDEB973-1BCD-4919-BF7A-11E4DA307A11}"/>
    <cellStyle name="Percent 3 2 2 2 2 2 2 2" xfId="2684" xr:uid="{AA4C0433-5B59-4798-BE33-ED47C9245474}"/>
    <cellStyle name="Percent 3 2 2 2 2 2 3" xfId="2012" xr:uid="{0BD99FB2-9CAC-4FC4-8ABC-5A837F617623}"/>
    <cellStyle name="Percent 3 2 2 2 2 3" xfId="1004" xr:uid="{4CB7CF63-41EA-4873-8B42-66C08BA311DC}"/>
    <cellStyle name="Percent 3 2 2 2 2 3 2" xfId="2348" xr:uid="{8B5A67C2-80F6-4976-A5C7-D68C764530B2}"/>
    <cellStyle name="Percent 3 2 2 2 2 4" xfId="1676" xr:uid="{0287868C-611C-49D3-A0C7-567A82ABB33C}"/>
    <cellStyle name="Percent 3 2 2 2 3" xfId="500" xr:uid="{B5396B09-FD94-449D-A114-EE691690CEF1}"/>
    <cellStyle name="Percent 3 2 2 2 3 2" xfId="1172" xr:uid="{4AF77A47-95B5-42EA-B609-F36E05AE9366}"/>
    <cellStyle name="Percent 3 2 2 2 3 2 2" xfId="2516" xr:uid="{C6ED8416-4413-4D88-A56F-3724E2191F10}"/>
    <cellStyle name="Percent 3 2 2 2 3 3" xfId="1844" xr:uid="{E8828CEC-7BC2-4C58-B247-B8409B49DC46}"/>
    <cellStyle name="Percent 3 2 2 2 4" xfId="836" xr:uid="{851952B6-0008-40AC-B8AB-F4A331D17E9C}"/>
    <cellStyle name="Percent 3 2 2 2 4 2" xfId="2180" xr:uid="{C34E3C62-C351-4C03-8374-ACB3CF1877CE}"/>
    <cellStyle name="Percent 3 2 2 2 5" xfId="1508" xr:uid="{00F4F121-99A8-4D49-B6F8-585323D3F40B}"/>
    <cellStyle name="Percent 3 2 2 3" xfId="249" xr:uid="{79C0B40D-E076-44FF-918C-88256641A4B6}"/>
    <cellStyle name="Percent 3 2 2 3 2" xfId="585" xr:uid="{210EBF4B-ACBD-450B-A3E5-4A17E64CA871}"/>
    <cellStyle name="Percent 3 2 2 3 2 2" xfId="1257" xr:uid="{916CDDDE-9B6C-40CD-94EB-F9CC0C4AB388}"/>
    <cellStyle name="Percent 3 2 2 3 2 2 2" xfId="2601" xr:uid="{045C0C01-BF23-4B8A-9655-68FA5D326293}"/>
    <cellStyle name="Percent 3 2 2 3 2 3" xfId="1929" xr:uid="{80772321-343F-4957-A280-DDE57E3DC222}"/>
    <cellStyle name="Percent 3 2 2 3 3" xfId="921" xr:uid="{0D35FC8F-2AB5-4B1C-87C8-CBE25140EB90}"/>
    <cellStyle name="Percent 3 2 2 3 3 2" xfId="2265" xr:uid="{2EBD018F-5B73-44DA-A6E1-35683217CA99}"/>
    <cellStyle name="Percent 3 2 2 3 4" xfId="1593" xr:uid="{16BBE02D-AB12-49D6-A9B4-586AEEB0943E}"/>
    <cellStyle name="Percent 3 2 2 4" xfId="417" xr:uid="{B360B10A-B03A-4CC2-B378-3E6E366367A6}"/>
    <cellStyle name="Percent 3 2 2 4 2" xfId="1089" xr:uid="{2C5B96D8-F49C-44BE-9BAA-5A84B71CCCA6}"/>
    <cellStyle name="Percent 3 2 2 4 2 2" xfId="2433" xr:uid="{AF122EE3-D0AD-4488-98FE-C32E9A9F2D4C}"/>
    <cellStyle name="Percent 3 2 2 4 3" xfId="1761" xr:uid="{941326B2-F725-48DE-8AC9-432745469F4C}"/>
    <cellStyle name="Percent 3 2 2 5" xfId="753" xr:uid="{5B9781A9-9461-4E79-8EAC-F24640DBB548}"/>
    <cellStyle name="Percent 3 2 2 5 2" xfId="2097" xr:uid="{9A47B808-4FA3-4F65-A40D-C2679F0743C3}"/>
    <cellStyle name="Percent 3 2 2 6" xfId="1425" xr:uid="{1E0C0E39-3F45-4C93-A24A-5AF92DEABCBC}"/>
    <cellStyle name="Percent 3 2 3" xfId="124" xr:uid="{8893F016-F7D6-4AE6-A808-E8B8296B43E8}"/>
    <cellStyle name="Percent 3 2 3 2" xfId="292" xr:uid="{DF31E1DF-0F1A-4995-8811-B86276D405D4}"/>
    <cellStyle name="Percent 3 2 3 2 2" xfId="628" xr:uid="{3EC731A3-553C-4639-B2CF-CC8AD61AA033}"/>
    <cellStyle name="Percent 3 2 3 2 2 2" xfId="1300" xr:uid="{F7D21D8E-EF76-4C12-846E-82F3D4FB7B6A}"/>
    <cellStyle name="Percent 3 2 3 2 2 2 2" xfId="2644" xr:uid="{B2954E82-FA56-4062-BDC7-58A8C23C4D2B}"/>
    <cellStyle name="Percent 3 2 3 2 2 3" xfId="1972" xr:uid="{FD0A9F99-3D66-4A8F-84EC-6668ECC76883}"/>
    <cellStyle name="Percent 3 2 3 2 3" xfId="964" xr:uid="{D3AD1CF6-2D01-4AB4-B978-D242D30130E8}"/>
    <cellStyle name="Percent 3 2 3 2 3 2" xfId="2308" xr:uid="{79D6AB92-1A88-4421-916F-60202F950978}"/>
    <cellStyle name="Percent 3 2 3 2 4" xfId="1636" xr:uid="{CC8D0EE0-0EA9-435E-ACFD-20E4A6BDD5FC}"/>
    <cellStyle name="Percent 3 2 3 3" xfId="460" xr:uid="{66EC1FEB-EE60-48E1-813E-7600366BA5E6}"/>
    <cellStyle name="Percent 3 2 3 3 2" xfId="1132" xr:uid="{724BD7FA-81EE-4753-9BB6-B10C7709B73C}"/>
    <cellStyle name="Percent 3 2 3 3 2 2" xfId="2476" xr:uid="{A5376567-ED49-48FF-B876-DBF336875D60}"/>
    <cellStyle name="Percent 3 2 3 3 3" xfId="1804" xr:uid="{7A081B9C-DC70-4232-BADB-B622E4354600}"/>
    <cellStyle name="Percent 3 2 3 4" xfId="796" xr:uid="{8D8306E0-7930-44BB-9BA0-991AE8A00524}"/>
    <cellStyle name="Percent 3 2 3 4 2" xfId="2140" xr:uid="{6A42A4A5-58EF-4CCF-A394-737849222AA7}"/>
    <cellStyle name="Percent 3 2 3 5" xfId="1468" xr:uid="{39AF7281-BFDE-4875-A298-92285B7E4DA4}"/>
    <cellStyle name="Percent 3 2 4" xfId="209" xr:uid="{DE498726-B6CC-403A-9762-C60E08C67953}"/>
    <cellStyle name="Percent 3 2 4 2" xfId="545" xr:uid="{E8E8AEC6-269B-47E1-B06E-6F82E0A3D795}"/>
    <cellStyle name="Percent 3 2 4 2 2" xfId="1217" xr:uid="{DEE27329-620E-49E8-8037-D9E4FE987818}"/>
    <cellStyle name="Percent 3 2 4 2 2 2" xfId="2561" xr:uid="{4C0C26D8-C6C4-4B1A-8A05-E8C895E56594}"/>
    <cellStyle name="Percent 3 2 4 2 3" xfId="1889" xr:uid="{FC7E86B0-C4B6-4224-AFA2-0BB128EE0ADA}"/>
    <cellStyle name="Percent 3 2 4 3" xfId="881" xr:uid="{58E8D4DD-F4FE-4D04-82D5-3E03BA267BF7}"/>
    <cellStyle name="Percent 3 2 4 3 2" xfId="2225" xr:uid="{3C6DBBDD-3F12-449F-912C-A8A991774E99}"/>
    <cellStyle name="Percent 3 2 4 4" xfId="1553" xr:uid="{FD552C30-16DB-4757-9D6E-10A9BFD02FD2}"/>
    <cellStyle name="Percent 3 2 5" xfId="377" xr:uid="{02631914-5015-4F7C-9349-B6470D0268E7}"/>
    <cellStyle name="Percent 3 2 5 2" xfId="1049" xr:uid="{9EE31F83-E316-4479-B867-7879D0A450F9}"/>
    <cellStyle name="Percent 3 2 5 2 2" xfId="2393" xr:uid="{65E1C4F9-B551-47B9-B9EE-F12DEA145E5C}"/>
    <cellStyle name="Percent 3 2 5 3" xfId="1721" xr:uid="{B1CE03C5-DF26-4096-8AC5-3DC73DE323F7}"/>
    <cellStyle name="Percent 3 2 6" xfId="713" xr:uid="{FD598BBE-3B40-470A-9F5F-EFE614A402C3}"/>
    <cellStyle name="Percent 3 2 6 2" xfId="2057" xr:uid="{2E337238-7534-4F96-B6A0-18FB9E9D84DD}"/>
    <cellStyle name="Percent 3 2 7" xfId="1385" xr:uid="{7E5C133F-9CDD-4685-BEFF-03AF641A34CE}"/>
    <cellStyle name="Percent 3 3" xfId="61" xr:uid="{0065D7EF-284D-470A-859A-B6B97A993C51}"/>
    <cellStyle name="Percent 3 3 2" xfId="144" xr:uid="{C42D336C-2B06-4C43-9F3A-201D10CA79A8}"/>
    <cellStyle name="Percent 3 3 2 2" xfId="312" xr:uid="{0671B76E-D921-4126-9757-BDBB4C33015A}"/>
    <cellStyle name="Percent 3 3 2 2 2" xfId="648" xr:uid="{881D7EF2-6EBD-473E-8A7F-77100820E1EC}"/>
    <cellStyle name="Percent 3 3 2 2 2 2" xfId="1320" xr:uid="{FDE84C8B-9466-4D57-A1FD-673AF4183885}"/>
    <cellStyle name="Percent 3 3 2 2 2 2 2" xfId="2664" xr:uid="{DBEDE2C1-AB17-4A74-A4B9-7058066B15EE}"/>
    <cellStyle name="Percent 3 3 2 2 2 3" xfId="1992" xr:uid="{719527BE-4D28-4723-B0A2-A4CAE6F3869F}"/>
    <cellStyle name="Percent 3 3 2 2 3" xfId="984" xr:uid="{08E18317-8241-4BD4-949D-C71AF00C989A}"/>
    <cellStyle name="Percent 3 3 2 2 3 2" xfId="2328" xr:uid="{23EFB4E3-5A6B-49F1-9EEB-22A1078661A2}"/>
    <cellStyle name="Percent 3 3 2 2 4" xfId="1656" xr:uid="{FB7FB8DF-55D6-4E21-AA31-399D27B15447}"/>
    <cellStyle name="Percent 3 3 2 3" xfId="480" xr:uid="{B85EBFFD-61F5-402B-8D5E-B09371BDA007}"/>
    <cellStyle name="Percent 3 3 2 3 2" xfId="1152" xr:uid="{99F8EFA2-5A43-4F21-8C24-3005CCE6DB01}"/>
    <cellStyle name="Percent 3 3 2 3 2 2" xfId="2496" xr:uid="{F49A6330-467A-4BFE-8FA9-002A671CB81F}"/>
    <cellStyle name="Percent 3 3 2 3 3" xfId="1824" xr:uid="{63F735DA-F198-4DCA-BB6F-0B9EC2F045B0}"/>
    <cellStyle name="Percent 3 3 2 4" xfId="816" xr:uid="{C0FC579C-127D-41BB-B38D-CAADE33929F3}"/>
    <cellStyle name="Percent 3 3 2 4 2" xfId="2160" xr:uid="{E554EBFD-E51F-4238-BC1E-618D5C21B28A}"/>
    <cellStyle name="Percent 3 3 2 5" xfId="1488" xr:uid="{CE07A2C7-A85B-4DC6-8B91-092FD82FF93E}"/>
    <cellStyle name="Percent 3 3 3" xfId="229" xr:uid="{68BC816D-5C02-4CF6-BC21-74D942BE0217}"/>
    <cellStyle name="Percent 3 3 3 2" xfId="565" xr:uid="{2D8608FA-265A-47C5-AF53-7E3AD38A17E6}"/>
    <cellStyle name="Percent 3 3 3 2 2" xfId="1237" xr:uid="{36757988-1F4B-429A-8BE9-D72BFC20D7DB}"/>
    <cellStyle name="Percent 3 3 3 2 2 2" xfId="2581" xr:uid="{6802C499-2BD5-4FF0-AE45-4D77CAFA9BCF}"/>
    <cellStyle name="Percent 3 3 3 2 3" xfId="1909" xr:uid="{358F8372-0164-4D1F-82EF-C18402704DB5}"/>
    <cellStyle name="Percent 3 3 3 3" xfId="901" xr:uid="{84410983-79A6-4392-8678-EF85FDA9ED75}"/>
    <cellStyle name="Percent 3 3 3 3 2" xfId="2245" xr:uid="{39EC08B2-B86E-4173-82BC-2F8F277A8E56}"/>
    <cellStyle name="Percent 3 3 3 4" xfId="1573" xr:uid="{15A0352B-02E5-4ABF-A4C7-6AE996DCCE56}"/>
    <cellStyle name="Percent 3 3 4" xfId="397" xr:uid="{171EF794-159D-4414-BB93-61EDD34E5F45}"/>
    <cellStyle name="Percent 3 3 4 2" xfId="1069" xr:uid="{DE661977-CCEA-4166-98BB-3FBE99929362}"/>
    <cellStyle name="Percent 3 3 4 2 2" xfId="2413" xr:uid="{254C9FFD-1581-4297-BB1C-DE903163EBAF}"/>
    <cellStyle name="Percent 3 3 4 3" xfId="1741" xr:uid="{DB9A0F29-A120-46D2-AF1B-715D6D7A80D1}"/>
    <cellStyle name="Percent 3 3 5" xfId="733" xr:uid="{33480FAB-A609-4707-B539-88FB9EFA2EFC}"/>
    <cellStyle name="Percent 3 3 5 2" xfId="2077" xr:uid="{7CABB0EF-CFF1-4E7F-9971-E39BA4D04DCA}"/>
    <cellStyle name="Percent 3 3 6" xfId="1405" xr:uid="{D635F8E7-EE2E-4547-816A-B00857225B8B}"/>
    <cellStyle name="Percent 3 4" xfId="104" xr:uid="{8E3CE1AE-65B8-4143-81AC-834FF3D4E967}"/>
    <cellStyle name="Percent 3 4 2" xfId="272" xr:uid="{4709F1AC-41B4-4B27-9818-C3BE98ADEF96}"/>
    <cellStyle name="Percent 3 4 2 2" xfId="608" xr:uid="{776CEED2-880A-407B-94A1-0559A029ED1A}"/>
    <cellStyle name="Percent 3 4 2 2 2" xfId="1280" xr:uid="{AF3FBF98-79D9-46BD-B8F6-2FFB4BF302FE}"/>
    <cellStyle name="Percent 3 4 2 2 2 2" xfId="2624" xr:uid="{25410BB2-DD90-46A2-BA98-B9121C2C43D8}"/>
    <cellStyle name="Percent 3 4 2 2 3" xfId="1952" xr:uid="{14AB3A39-B8F7-4809-8801-C1B9BC419CE8}"/>
    <cellStyle name="Percent 3 4 2 3" xfId="944" xr:uid="{825AA8FC-C38B-489B-A559-D462B5990342}"/>
    <cellStyle name="Percent 3 4 2 3 2" xfId="2288" xr:uid="{1E5458F4-15A2-4793-B95D-D34C4777231E}"/>
    <cellStyle name="Percent 3 4 2 4" xfId="1616" xr:uid="{2037CB79-C9C2-45AB-8EC7-11FFDB1E3589}"/>
    <cellStyle name="Percent 3 4 3" xfId="440" xr:uid="{848F626E-3851-4908-AD5C-EB752A20635B}"/>
    <cellStyle name="Percent 3 4 3 2" xfId="1112" xr:uid="{1B5FBEA7-4FF8-4116-AC63-F48ADAE4E189}"/>
    <cellStyle name="Percent 3 4 3 2 2" xfId="2456" xr:uid="{5AB96228-8941-40E4-A9D2-55821053DDDE}"/>
    <cellStyle name="Percent 3 4 3 3" xfId="1784" xr:uid="{0A1DE46F-F71E-43EF-81CD-8366A01B3D8E}"/>
    <cellStyle name="Percent 3 4 4" xfId="776" xr:uid="{2A253E75-7FED-4782-AC38-F76AD2F27AFF}"/>
    <cellStyle name="Percent 3 4 4 2" xfId="2120" xr:uid="{B585DCB2-B318-4291-AA87-7C7E11C1DAB0}"/>
    <cellStyle name="Percent 3 4 5" xfId="1448" xr:uid="{8FD2C7A6-C998-47B5-8399-198CD98A5E03}"/>
    <cellStyle name="Percent 3 5" xfId="189" xr:uid="{C4AD1774-D2E7-41B8-B34A-7FFC853F5F53}"/>
    <cellStyle name="Percent 3 5 2" xfId="525" xr:uid="{5D2BB90B-A12C-437C-815D-B70BB6C96B6E}"/>
    <cellStyle name="Percent 3 5 2 2" xfId="1197" xr:uid="{7622F1D1-262D-4815-A10F-5200AF9B8EC4}"/>
    <cellStyle name="Percent 3 5 2 2 2" xfId="2541" xr:uid="{4601264D-3904-40CB-8C9D-B0CDAE4BA11D}"/>
    <cellStyle name="Percent 3 5 2 3" xfId="1869" xr:uid="{025D037E-11B5-4074-8554-C44D5556A66B}"/>
    <cellStyle name="Percent 3 5 3" xfId="861" xr:uid="{8703708E-BBD2-4D80-B18D-F959E6EF9EBC}"/>
    <cellStyle name="Percent 3 5 3 2" xfId="2205" xr:uid="{BDC81552-54E0-4174-9442-830914E48A32}"/>
    <cellStyle name="Percent 3 5 4" xfId="1533" xr:uid="{697C1667-B03C-45FD-B7D0-9A933EBFE41E}"/>
    <cellStyle name="Percent 3 6" xfId="357" xr:uid="{241F49E5-1CEA-42DF-83D9-DD5882F06B3F}"/>
    <cellStyle name="Percent 3 6 2" xfId="1029" xr:uid="{D563A1B9-902E-4B75-A89D-139A7620F527}"/>
    <cellStyle name="Percent 3 6 2 2" xfId="2373" xr:uid="{44AB931C-1758-40C1-BF6B-7DE9204201C3}"/>
    <cellStyle name="Percent 3 6 3" xfId="1701" xr:uid="{208A2547-52D3-4C10-A1F1-3C514C53DF0C}"/>
    <cellStyle name="Percent 3 7" xfId="693" xr:uid="{F3469956-E363-4FE6-A8B7-0CAEEEFDDFC5}"/>
    <cellStyle name="Percent 3 7 2" xfId="2037" xr:uid="{0D9F9E13-D31D-4C69-BDE2-2AA117E3AF91}"/>
    <cellStyle name="Percent 3 8" xfId="1365" xr:uid="{B8877116-26A2-4438-A174-F1A2C4F2421B}"/>
    <cellStyle name="Percent 4" xfId="23" xr:uid="{EF3A3B73-A605-4524-9AC2-2C5465B52810}"/>
    <cellStyle name="Percent 4 2" xfId="63" xr:uid="{37A2B705-DC82-43DD-92EA-26B51269529A}"/>
    <cellStyle name="Percent 4 2 2" xfId="146" xr:uid="{06CF5945-2071-4675-ADD0-96EBA462ABAF}"/>
    <cellStyle name="Percent 4 2 2 2" xfId="314" xr:uid="{7629E515-FFE3-400F-8F7F-E61A247D6B81}"/>
    <cellStyle name="Percent 4 2 2 2 2" xfId="650" xr:uid="{C2C45A19-41B9-41DB-A51F-F4C7C3D80F44}"/>
    <cellStyle name="Percent 4 2 2 2 2 2" xfId="1322" xr:uid="{D59A913E-6617-4AEA-9429-F8CF0871E58B}"/>
    <cellStyle name="Percent 4 2 2 2 2 2 2" xfId="2666" xr:uid="{CC2B2759-A33F-436C-8880-E5F30B5F750C}"/>
    <cellStyle name="Percent 4 2 2 2 2 3" xfId="1994" xr:uid="{9E307801-E313-4CED-89CD-E6C37AA95BAD}"/>
    <cellStyle name="Percent 4 2 2 2 3" xfId="986" xr:uid="{947FA09E-66A4-4094-A08F-0FAD9F91C0F5}"/>
    <cellStyle name="Percent 4 2 2 2 3 2" xfId="2330" xr:uid="{A72B970A-CE17-4007-BF9A-864D06CA4115}"/>
    <cellStyle name="Percent 4 2 2 2 4" xfId="1658" xr:uid="{C5CAD146-E713-409E-BB2A-F436CE0FAC96}"/>
    <cellStyle name="Percent 4 2 2 3" xfId="482" xr:uid="{71746F01-F427-4322-B38D-FD76458F57E4}"/>
    <cellStyle name="Percent 4 2 2 3 2" xfId="1154" xr:uid="{2CA5E760-07E7-49D1-A471-C76EB063BF0A}"/>
    <cellStyle name="Percent 4 2 2 3 2 2" xfId="2498" xr:uid="{16C78028-B665-4041-924E-BCD38B811AE9}"/>
    <cellStyle name="Percent 4 2 2 3 3" xfId="1826" xr:uid="{ABD9CF8D-7A0C-4AD2-B5BE-65F49B0088C0}"/>
    <cellStyle name="Percent 4 2 2 4" xfId="818" xr:uid="{1B8F1504-83FE-488C-A1B5-4CA022ABFA01}"/>
    <cellStyle name="Percent 4 2 2 4 2" xfId="2162" xr:uid="{D13AE94A-499B-465E-B6C2-610E4E31E59C}"/>
    <cellStyle name="Percent 4 2 2 5" xfId="1490" xr:uid="{2ADDC826-46C5-4F59-AFA3-821E734D366C}"/>
    <cellStyle name="Percent 4 2 3" xfId="231" xr:uid="{3CE95893-93A9-4B7A-9D4C-AC96D556F41A}"/>
    <cellStyle name="Percent 4 2 3 2" xfId="567" xr:uid="{51BB69D2-7F57-4059-8CC5-1AE0D8A8F907}"/>
    <cellStyle name="Percent 4 2 3 2 2" xfId="1239" xr:uid="{A54F53A4-0168-4CB0-936A-BBC64DD1CE65}"/>
    <cellStyle name="Percent 4 2 3 2 2 2" xfId="2583" xr:uid="{5A43FD93-3FCE-4253-B4F0-F6F3478BB2C2}"/>
    <cellStyle name="Percent 4 2 3 2 3" xfId="1911" xr:uid="{C5A73541-508F-4C13-9914-16F253701AE8}"/>
    <cellStyle name="Percent 4 2 3 3" xfId="903" xr:uid="{5042AC83-BEB5-4EB0-BAAA-48026522009F}"/>
    <cellStyle name="Percent 4 2 3 3 2" xfId="2247" xr:uid="{B1853E5E-B17C-4EA1-BC13-07EB33674235}"/>
    <cellStyle name="Percent 4 2 3 4" xfId="1575" xr:uid="{8B458A08-1423-4EED-9EC7-9413205E8ED8}"/>
    <cellStyle name="Percent 4 2 4" xfId="399" xr:uid="{CBD07F3B-92F9-4D53-BD5D-809756FC0F59}"/>
    <cellStyle name="Percent 4 2 4 2" xfId="1071" xr:uid="{988168B2-34CE-4DD0-9D70-8B210C127B2A}"/>
    <cellStyle name="Percent 4 2 4 2 2" xfId="2415" xr:uid="{742ADEDD-8261-41CE-A296-476C8BF6C9AE}"/>
    <cellStyle name="Percent 4 2 4 3" xfId="1743" xr:uid="{1AB2BAF8-9189-4CF9-8307-A755CC2689B5}"/>
    <cellStyle name="Percent 4 2 5" xfId="735" xr:uid="{4A082D3C-6FAD-4613-A66E-2313EFA5F8EF}"/>
    <cellStyle name="Percent 4 2 5 2" xfId="2079" xr:uid="{ADAB8625-03B8-4C60-91EE-A525D05F9B10}"/>
    <cellStyle name="Percent 4 2 6" xfId="1407" xr:uid="{98395653-8039-402C-BF4C-B714154FAA75}"/>
    <cellStyle name="Percent 4 3" xfId="106" xr:uid="{75830816-8F75-45EB-A0DD-6A750959CDA8}"/>
    <cellStyle name="Percent 4 3 2" xfId="274" xr:uid="{4BA82269-A84A-4C4D-A7F7-276E46FA450A}"/>
    <cellStyle name="Percent 4 3 2 2" xfId="610" xr:uid="{BFBCD326-D1E8-46AD-852B-2F95A437C598}"/>
    <cellStyle name="Percent 4 3 2 2 2" xfId="1282" xr:uid="{A5D5822A-B847-48FF-AF60-E328223A8F02}"/>
    <cellStyle name="Percent 4 3 2 2 2 2" xfId="2626" xr:uid="{179CC0B7-45A7-4573-A98B-20230A61A760}"/>
    <cellStyle name="Percent 4 3 2 2 3" xfId="1954" xr:uid="{394A347D-E23E-4FC9-AC61-89CDE89A05F2}"/>
    <cellStyle name="Percent 4 3 2 3" xfId="946" xr:uid="{27F1C2C6-F174-4C88-8095-2D2B73C188EB}"/>
    <cellStyle name="Percent 4 3 2 3 2" xfId="2290" xr:uid="{6AF041B4-8EB6-45BB-84F7-0D9D70188BA2}"/>
    <cellStyle name="Percent 4 3 2 4" xfId="1618" xr:uid="{3D114D22-EA80-43BD-BAA1-A03D831B6A61}"/>
    <cellStyle name="Percent 4 3 3" xfId="442" xr:uid="{07141AC4-4A47-4589-944E-F2A0561A930A}"/>
    <cellStyle name="Percent 4 3 3 2" xfId="1114" xr:uid="{1A88D2E7-713F-41FD-A8B5-4543C03A7FC3}"/>
    <cellStyle name="Percent 4 3 3 2 2" xfId="2458" xr:uid="{965CC3F0-F310-4800-9E62-0B6B17E21642}"/>
    <cellStyle name="Percent 4 3 3 3" xfId="1786" xr:uid="{8183775B-2BCF-457A-AE48-12C608D018EE}"/>
    <cellStyle name="Percent 4 3 4" xfId="778" xr:uid="{A292F2DB-6CC6-49D3-AEA3-24678F330033}"/>
    <cellStyle name="Percent 4 3 4 2" xfId="2122" xr:uid="{F0BD176F-7E73-40FC-8867-EC6D303E225A}"/>
    <cellStyle name="Percent 4 3 5" xfId="1450" xr:uid="{AAD2DBCB-E88F-43FE-9652-0BCB7B34660C}"/>
    <cellStyle name="Percent 4 4" xfId="191" xr:uid="{5B2B723B-CADD-4712-AA3D-9A694E19D331}"/>
    <cellStyle name="Percent 4 4 2" xfId="527" xr:uid="{7684C2E3-EA15-4692-BEC1-E701137A89C6}"/>
    <cellStyle name="Percent 4 4 2 2" xfId="1199" xr:uid="{9A5B2422-2493-446D-BABB-1E53E0B19449}"/>
    <cellStyle name="Percent 4 4 2 2 2" xfId="2543" xr:uid="{AEEE274C-CA42-4164-B3FB-C68C828C2B86}"/>
    <cellStyle name="Percent 4 4 2 3" xfId="1871" xr:uid="{507AD6FC-76E8-40A5-8918-4B35108F69B2}"/>
    <cellStyle name="Percent 4 4 3" xfId="863" xr:uid="{5EE04937-A1AA-4C76-86BC-E0F9D8F83B5E}"/>
    <cellStyle name="Percent 4 4 3 2" xfId="2207" xr:uid="{FD9FBCE6-6958-4CC8-B1F8-F1D5891D6A56}"/>
    <cellStyle name="Percent 4 4 4" xfId="1535" xr:uid="{C9712BCD-63D4-4D6A-B9BA-5DAD1D2AA47C}"/>
    <cellStyle name="Percent 4 5" xfId="359" xr:uid="{7CCF6142-E383-4E88-964D-36AC9019EB02}"/>
    <cellStyle name="Percent 4 5 2" xfId="1031" xr:uid="{5033D0FE-7B16-4769-8659-1D48969C73A5}"/>
    <cellStyle name="Percent 4 5 2 2" xfId="2375" xr:uid="{B476A60B-A2C3-42C2-902A-0336230B0327}"/>
    <cellStyle name="Percent 4 5 3" xfId="1703" xr:uid="{082A0DCB-7DD1-4520-9504-219E26EDD36C}"/>
    <cellStyle name="Percent 4 6" xfId="695" xr:uid="{58B9BE00-3435-43B8-8431-B4EDA06CFBB3}"/>
    <cellStyle name="Percent 4 6 2" xfId="2039" xr:uid="{4A142D75-6ED5-4ED2-8748-362A6AD2C4A9}"/>
    <cellStyle name="Percent 4 7" xfId="1367" xr:uid="{5F5F1CBC-78C5-4541-8103-ABD96EA7BC05}"/>
    <cellStyle name="Percent 5" xfId="43" xr:uid="{3DB928C1-8520-44FF-8941-F89C183C3F4D}"/>
    <cellStyle name="Percent 5 2" xfId="126" xr:uid="{2E39D912-A864-416A-83A2-953FB61A9039}"/>
    <cellStyle name="Percent 5 2 2" xfId="294" xr:uid="{55788C31-C4EB-4699-9C83-C07B562FCAA4}"/>
    <cellStyle name="Percent 5 2 2 2" xfId="630" xr:uid="{90CC1737-C3C5-42E2-AD5A-1B6F4FC87CB0}"/>
    <cellStyle name="Percent 5 2 2 2 2" xfId="1302" xr:uid="{9553B0C8-5636-4C22-B370-D5C75058F3FF}"/>
    <cellStyle name="Percent 5 2 2 2 2 2" xfId="2646" xr:uid="{27F37254-13EB-4A7A-96DB-29B228F2054A}"/>
    <cellStyle name="Percent 5 2 2 2 3" xfId="1974" xr:uid="{D539481D-1C58-41FC-80FC-F0BD07C121DD}"/>
    <cellStyle name="Percent 5 2 2 3" xfId="966" xr:uid="{6CB2FB77-DDC5-4B15-B7A0-FEF65D18FFC6}"/>
    <cellStyle name="Percent 5 2 2 3 2" xfId="2310" xr:uid="{492AF01D-7963-402D-B8B0-0B9324754F0B}"/>
    <cellStyle name="Percent 5 2 2 4" xfId="1638" xr:uid="{27F58D55-858E-4BF8-A814-77C67F8F0493}"/>
    <cellStyle name="Percent 5 2 3" xfId="462" xr:uid="{E9D18665-4E4A-489A-8578-F9F0538DE45C}"/>
    <cellStyle name="Percent 5 2 3 2" xfId="1134" xr:uid="{E9918065-62C7-4702-ADD6-1C840275EDDA}"/>
    <cellStyle name="Percent 5 2 3 2 2" xfId="2478" xr:uid="{09FD4731-77A7-4E0F-855D-30D9E7C6F041}"/>
    <cellStyle name="Percent 5 2 3 3" xfId="1806" xr:uid="{876D6E18-142C-4DF3-BCAE-86ABC024DED7}"/>
    <cellStyle name="Percent 5 2 4" xfId="798" xr:uid="{BBC587FE-69D5-4A42-8FD7-980A5E4DD5D4}"/>
    <cellStyle name="Percent 5 2 4 2" xfId="2142" xr:uid="{DE3BEFBE-64A4-44E5-A781-32FD78A5C6A7}"/>
    <cellStyle name="Percent 5 2 5" xfId="1470" xr:uid="{DABC7AD4-CC90-41A2-B8A1-59DF3474F8AC}"/>
    <cellStyle name="Percent 5 3" xfId="211" xr:uid="{7C4E0EFC-319A-4A8B-83A4-D06845C275C5}"/>
    <cellStyle name="Percent 5 3 2" xfId="547" xr:uid="{08346776-FD14-4EA9-9D88-CFB2D20F8C7E}"/>
    <cellStyle name="Percent 5 3 2 2" xfId="1219" xr:uid="{F1D765AD-663B-400A-9ADA-A37CAF16039D}"/>
    <cellStyle name="Percent 5 3 2 2 2" xfId="2563" xr:uid="{4A925A67-E7CF-436E-BFAD-599F8AFF3A51}"/>
    <cellStyle name="Percent 5 3 2 3" xfId="1891" xr:uid="{38947401-A68B-403D-B103-19EA289475D9}"/>
    <cellStyle name="Percent 5 3 3" xfId="883" xr:uid="{3083C6B7-1E44-4C39-B0AA-0893CB5DA197}"/>
    <cellStyle name="Percent 5 3 3 2" xfId="2227" xr:uid="{3A26CEF1-6E06-4E40-84DB-1DEF0720C8FB}"/>
    <cellStyle name="Percent 5 3 4" xfId="1555" xr:uid="{8AC26CD3-AB1A-4326-B089-9E92855B1D20}"/>
    <cellStyle name="Percent 5 4" xfId="379" xr:uid="{F5A2C669-6900-4AE0-9D1B-662D615AA07D}"/>
    <cellStyle name="Percent 5 4 2" xfId="1051" xr:uid="{2E5535F7-3A38-42A1-A50C-3D8DD823239E}"/>
    <cellStyle name="Percent 5 4 2 2" xfId="2395" xr:uid="{CC5426AE-7B4F-4EC0-A79E-CB062F991186}"/>
    <cellStyle name="Percent 5 4 3" xfId="1723" xr:uid="{E77E6406-5618-48FB-A6A7-AE834357DD44}"/>
    <cellStyle name="Percent 5 5" xfId="715" xr:uid="{B6E49F08-FF87-4354-8914-D0326A48ACF3}"/>
    <cellStyle name="Percent 5 5 2" xfId="2059" xr:uid="{C94D31B5-E7AD-4F31-B3D4-1F5CDBB47CC4}"/>
    <cellStyle name="Percent 5 6" xfId="1387" xr:uid="{1E82F466-9D1A-4930-8B69-3B0290169C27}"/>
    <cellStyle name="Percent 6" xfId="83" xr:uid="{BC5156EF-B91E-43F0-A655-9DA7285F5AC3}"/>
    <cellStyle name="Percent 6 2" xfId="166" xr:uid="{0BF18D5F-E8D1-4475-936D-A647DDC54E73}"/>
    <cellStyle name="Percent 6 2 2" xfId="334" xr:uid="{069C0E13-DB37-4FF1-A2B1-E3F346947C94}"/>
    <cellStyle name="Percent 6 2 2 2" xfId="670" xr:uid="{AC77AAFA-9634-418D-86C2-D61163B1FF9F}"/>
    <cellStyle name="Percent 6 2 2 2 2" xfId="1342" xr:uid="{B14AED97-A19D-4CAB-87E9-4019AF77FA15}"/>
    <cellStyle name="Percent 6 2 2 2 2 2" xfId="2686" xr:uid="{2CDCCD89-5C62-43F4-AAD1-534AF7EC57D8}"/>
    <cellStyle name="Percent 6 2 2 2 3" xfId="2014" xr:uid="{333D204D-336F-4B51-8C6B-A05C7395B586}"/>
    <cellStyle name="Percent 6 2 2 3" xfId="1006" xr:uid="{690AF0B2-5CC1-4F3C-98BF-E320D5B82123}"/>
    <cellStyle name="Percent 6 2 2 3 2" xfId="2350" xr:uid="{64550C52-91B6-450A-B8FF-377B6DA3BBCE}"/>
    <cellStyle name="Percent 6 2 2 4" xfId="1678" xr:uid="{D2D2A627-2356-4F93-A6C0-ABC4BE29F1B7}"/>
    <cellStyle name="Percent 6 2 3" xfId="502" xr:uid="{75AE0673-45BE-4146-9E3D-E36B61BB5A6A}"/>
    <cellStyle name="Percent 6 2 3 2" xfId="1174" xr:uid="{12AD083A-4CF7-4BC8-93C6-800506707A2D}"/>
    <cellStyle name="Percent 6 2 3 2 2" xfId="2518" xr:uid="{7B6FED2D-D017-4917-8D06-61A63AE04AD5}"/>
    <cellStyle name="Percent 6 2 3 3" xfId="1846" xr:uid="{E67EB4AD-69D1-4FF0-B7FF-56B77E8CC25B}"/>
    <cellStyle name="Percent 6 2 4" xfId="838" xr:uid="{4046D014-B1CE-4190-BE11-1D3D9E8E8786}"/>
    <cellStyle name="Percent 6 2 4 2" xfId="2182" xr:uid="{3A5885A8-9EC6-414E-88E0-34B6383D83C6}"/>
    <cellStyle name="Percent 6 2 5" xfId="1510" xr:uid="{AFB3D3AA-DD84-403C-8F07-1F8426D0C118}"/>
    <cellStyle name="Percent 6 3" xfId="251" xr:uid="{95A53A88-02AD-4851-8142-6C3A82F07794}"/>
    <cellStyle name="Percent 6 3 2" xfId="587" xr:uid="{9F109836-A30D-48FD-BBAA-C62E5E542054}"/>
    <cellStyle name="Percent 6 3 2 2" xfId="1259" xr:uid="{42B917F5-E57B-4D4A-8976-898D5E49D94C}"/>
    <cellStyle name="Percent 6 3 2 2 2" xfId="2603" xr:uid="{FAE1BD65-2BA5-4EDF-BA4E-34B02B49D027}"/>
    <cellStyle name="Percent 6 3 2 3" xfId="1931" xr:uid="{A96774A3-E7CB-4D20-BCC2-4373593E9770}"/>
    <cellStyle name="Percent 6 3 3" xfId="923" xr:uid="{E0EC2500-9CD1-4B78-AC75-4D4C0074E903}"/>
    <cellStyle name="Percent 6 3 3 2" xfId="2267" xr:uid="{188EE0FB-4B23-4792-8815-64BA6D2AAE67}"/>
    <cellStyle name="Percent 6 3 4" xfId="1595" xr:uid="{6365E19F-15A3-48DF-BDBC-DF1F62F81028}"/>
    <cellStyle name="Percent 6 4" xfId="419" xr:uid="{AC7C95F6-C831-4B43-9911-787171AE3FB8}"/>
    <cellStyle name="Percent 6 4 2" xfId="1091" xr:uid="{CF061C5C-B293-4593-AD1D-3BA8F092C9C8}"/>
    <cellStyle name="Percent 6 4 2 2" xfId="2435" xr:uid="{775C5623-54C2-42B2-B452-51F159259930}"/>
    <cellStyle name="Percent 6 4 3" xfId="1763" xr:uid="{57E91968-D930-485A-8EB3-FF8D15A72A8B}"/>
    <cellStyle name="Percent 6 5" xfId="755" xr:uid="{E33A3526-664C-49AC-8A90-FB46DA88ED5E}"/>
    <cellStyle name="Percent 6 5 2" xfId="2099" xr:uid="{139E8FA7-2AF9-4D4C-B20B-2AB007EED5A8}"/>
    <cellStyle name="Percent 6 6" xfId="1427" xr:uid="{A5AA7209-C8BD-406A-8E27-AAB77C3A03C7}"/>
    <cellStyle name="Percent 7" xfId="85" xr:uid="{F4671CB5-719F-43CF-BCB0-BA10A7C4D8C2}"/>
    <cellStyle name="Percent 7 2" xfId="168" xr:uid="{00F06500-ED00-47D9-9C5D-0244A8115F53}"/>
    <cellStyle name="Percent 7 2 2" xfId="336" xr:uid="{C9E6912E-41DD-4BF1-B8A8-738240F65798}"/>
    <cellStyle name="Percent 7 2 2 2" xfId="672" xr:uid="{E7D2AB7E-245A-4930-92B2-50A48B082BF9}"/>
    <cellStyle name="Percent 7 2 2 2 2" xfId="1344" xr:uid="{5FDE5E1D-6A89-4867-A815-4BD7348EA378}"/>
    <cellStyle name="Percent 7 2 2 2 2 2" xfId="2688" xr:uid="{C8788121-F7B9-472B-AD13-A5602D5EF9AA}"/>
    <cellStyle name="Percent 7 2 2 2 3" xfId="2016" xr:uid="{847F5779-A2CF-4B8A-9363-282EA7BA2303}"/>
    <cellStyle name="Percent 7 2 2 3" xfId="1008" xr:uid="{648D712C-8510-4EA8-9A34-F4A53B697017}"/>
    <cellStyle name="Percent 7 2 2 3 2" xfId="2352" xr:uid="{F4AEFC13-EDBA-482F-AE2D-981C84163EF5}"/>
    <cellStyle name="Percent 7 2 2 4" xfId="1680" xr:uid="{1617B2FB-CB84-4DF6-AB0F-236F1C647593}"/>
    <cellStyle name="Percent 7 2 3" xfId="504" xr:uid="{379F3FF8-14E9-45A9-B47E-2E3A6EF09AA5}"/>
    <cellStyle name="Percent 7 2 3 2" xfId="1176" xr:uid="{47FB28B7-F28C-4B7F-9591-B632412F19F9}"/>
    <cellStyle name="Percent 7 2 3 2 2" xfId="2520" xr:uid="{793461DA-4CDD-44A3-9B84-F40EB48E7FB9}"/>
    <cellStyle name="Percent 7 2 3 3" xfId="1848" xr:uid="{0DB22443-054A-463E-AB24-080315FE9785}"/>
    <cellStyle name="Percent 7 2 4" xfId="840" xr:uid="{EB12A355-EB5E-4A7D-B204-786501A3A88D}"/>
    <cellStyle name="Percent 7 2 4 2" xfId="2184" xr:uid="{6C350419-9E25-4DB8-90BA-A59D9E60DC3C}"/>
    <cellStyle name="Percent 7 2 5" xfId="1512" xr:uid="{0FBE3EFB-A6DA-42AC-AA87-0F66C7757683}"/>
    <cellStyle name="Percent 7 3" xfId="253" xr:uid="{1F757603-E755-4CF3-AF17-8E1E70873B4F}"/>
    <cellStyle name="Percent 7 3 2" xfId="589" xr:uid="{DB410C87-A8CC-4A33-A9D4-00682A76C658}"/>
    <cellStyle name="Percent 7 3 2 2" xfId="1261" xr:uid="{529E9824-CD01-4DD7-A8D2-737511B306DB}"/>
    <cellStyle name="Percent 7 3 2 2 2" xfId="2605" xr:uid="{01E2EE7C-113B-4665-B3C6-E721705B3315}"/>
    <cellStyle name="Percent 7 3 2 3" xfId="1933" xr:uid="{4BFE5C68-A8A9-454E-A82F-E2277E3D970A}"/>
    <cellStyle name="Percent 7 3 3" xfId="925" xr:uid="{C337F431-8FAC-4140-8692-783BFF06DC3E}"/>
    <cellStyle name="Percent 7 3 3 2" xfId="2269" xr:uid="{8B073328-AEEC-4B61-B56C-E1706D29BF76}"/>
    <cellStyle name="Percent 7 3 4" xfId="1597" xr:uid="{B159FC8E-3D88-4A3C-827B-C3A3438CE0D8}"/>
    <cellStyle name="Percent 7 4" xfId="421" xr:uid="{B45CF6D6-7DCA-4807-B2E7-902EF7703DA3}"/>
    <cellStyle name="Percent 7 4 2" xfId="1093" xr:uid="{EC34CB2E-8D0D-4028-9D82-AF5871246FDF}"/>
    <cellStyle name="Percent 7 4 2 2" xfId="2437" xr:uid="{1B68CB22-CFDF-45E1-AE29-9B77E6CC49F8}"/>
    <cellStyle name="Percent 7 4 3" xfId="1765" xr:uid="{0ED0C8CC-2902-4DF6-8802-998E3248AAE7}"/>
    <cellStyle name="Percent 7 5" xfId="757" xr:uid="{5AD1BCB6-9F8D-43D7-9DE7-40A28C9482D4}"/>
    <cellStyle name="Percent 7 5 2" xfId="2101" xr:uid="{84878A60-80B1-4359-BD26-463F91C69ED0}"/>
    <cellStyle name="Percent 7 6" xfId="1429" xr:uid="{1B0014A5-CA20-4355-97D2-96642BF63F6D}"/>
    <cellStyle name="Percent 8" xfId="171" xr:uid="{A6A6C800-B717-409B-BD63-C10814F656BD}"/>
    <cellStyle name="Percent 8 2" xfId="339" xr:uid="{38A7939F-BBD3-4DEB-AB0E-DD2628014F72}"/>
    <cellStyle name="Percent 8 2 2" xfId="675" xr:uid="{7DDE5394-3842-4E4C-A3B1-98C63EC8E04D}"/>
    <cellStyle name="Percent 8 2 2 2" xfId="1347" xr:uid="{EB0FE3AD-42A0-4ED6-9532-FF2192E1DC0E}"/>
    <cellStyle name="Percent 8 2 2 2 2" xfId="2691" xr:uid="{35389A59-799B-4C46-88FA-79191BFB4EE8}"/>
    <cellStyle name="Percent 8 2 2 3" xfId="2019" xr:uid="{C0C36537-9AC4-419D-AEC8-9A87F44B70CC}"/>
    <cellStyle name="Percent 8 2 3" xfId="1011" xr:uid="{D7D5CFE2-09E2-45F0-A2A7-774DC983E330}"/>
    <cellStyle name="Percent 8 2 3 2" xfId="2355" xr:uid="{2F1AFA8B-A1B5-4A27-BF1B-678FC8085C4B}"/>
    <cellStyle name="Percent 8 2 4" xfId="1683" xr:uid="{00A58664-A5D1-416B-9EE6-A3B17D927BC5}"/>
    <cellStyle name="Percent 8 3" xfId="507" xr:uid="{7C3843A5-FADD-45E6-814F-F471BCD06319}"/>
    <cellStyle name="Percent 8 3 2" xfId="1179" xr:uid="{454159EB-30F3-4AF8-9E37-9B92DFF4B149}"/>
    <cellStyle name="Percent 8 3 2 2" xfId="2523" xr:uid="{F7B60946-B36C-4671-835D-5746130D7F7E}"/>
    <cellStyle name="Percent 8 3 3" xfId="1851" xr:uid="{2F49CB5E-E7D9-496D-BFC0-114A4EABC0E0}"/>
    <cellStyle name="Percent 8 4" xfId="843" xr:uid="{B4A858EB-0BBB-49BA-83CF-13532B6D8232}"/>
    <cellStyle name="Percent 8 4 2" xfId="2187" xr:uid="{479FA639-021C-4DAC-A057-191C09434FB3}"/>
    <cellStyle name="Percent 8 5" xfId="1515" xr:uid="{10F51F55-AD1C-4564-BD20-044062B064EC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682B4"/>
      <rgbColor rgb="00FF0000"/>
      <rgbColor rgb="00D3D3D3"/>
      <rgbColor rgb="00FFFFFF"/>
      <rgbColor rgb="00C0C0C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FFFF0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CC"/>
      <color rgb="FFFF66FF"/>
      <color rgb="FFFF99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19050</xdr:colOff>
      <xdr:row>28</xdr:row>
      <xdr:rowOff>142875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5B99859-D28D-46E3-98C8-DB2E5BD3CACD}"/>
            </a:ext>
          </a:extLst>
        </xdr:cNvPr>
        <xdr:cNvSpPr txBox="1"/>
      </xdr:nvSpPr>
      <xdr:spPr>
        <a:xfrm>
          <a:off x="3000375" y="691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60960</xdr:colOff>
      <xdr:row>30</xdr:row>
      <xdr:rowOff>76200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0AA429F-E6EF-45C5-A740-23E60CC250D3}"/>
            </a:ext>
          </a:extLst>
        </xdr:cNvPr>
        <xdr:cNvSpPr txBox="1"/>
      </xdr:nvSpPr>
      <xdr:spPr>
        <a:xfrm>
          <a:off x="7480935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60960</xdr:colOff>
      <xdr:row>30</xdr:row>
      <xdr:rowOff>76200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40138AE-5434-46F8-ABA0-53CB802ABC8D}"/>
            </a:ext>
          </a:extLst>
        </xdr:cNvPr>
        <xdr:cNvSpPr txBox="1"/>
      </xdr:nvSpPr>
      <xdr:spPr>
        <a:xfrm>
          <a:off x="7642860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60960</xdr:colOff>
      <xdr:row>30</xdr:row>
      <xdr:rowOff>76200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DD00DB8-232E-411A-B217-5789406014A9}"/>
            </a:ext>
          </a:extLst>
        </xdr:cNvPr>
        <xdr:cNvSpPr txBox="1"/>
      </xdr:nvSpPr>
      <xdr:spPr>
        <a:xfrm>
          <a:off x="7480935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60960</xdr:colOff>
      <xdr:row>30</xdr:row>
      <xdr:rowOff>76200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C35257C4-0F3C-477E-AA74-A0B5ABFC28D7}"/>
            </a:ext>
          </a:extLst>
        </xdr:cNvPr>
        <xdr:cNvSpPr txBox="1"/>
      </xdr:nvSpPr>
      <xdr:spPr>
        <a:xfrm>
          <a:off x="7642860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19050</xdr:colOff>
      <xdr:row>28</xdr:row>
      <xdr:rowOff>142875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C6DED44D-BBF3-451A-B284-0E286C1DCBF9}"/>
            </a:ext>
          </a:extLst>
        </xdr:cNvPr>
        <xdr:cNvSpPr txBox="1"/>
      </xdr:nvSpPr>
      <xdr:spPr>
        <a:xfrm>
          <a:off x="3000375" y="691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60960</xdr:colOff>
      <xdr:row>30</xdr:row>
      <xdr:rowOff>76200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93F53B0-AF36-4538-A4D2-90D3A948387F}"/>
            </a:ext>
          </a:extLst>
        </xdr:cNvPr>
        <xdr:cNvSpPr txBox="1"/>
      </xdr:nvSpPr>
      <xdr:spPr>
        <a:xfrm>
          <a:off x="7480935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60960</xdr:colOff>
      <xdr:row>30</xdr:row>
      <xdr:rowOff>76200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4B178853-DB10-4F02-B5A4-43744DE80FBB}"/>
            </a:ext>
          </a:extLst>
        </xdr:cNvPr>
        <xdr:cNvSpPr txBox="1"/>
      </xdr:nvSpPr>
      <xdr:spPr>
        <a:xfrm>
          <a:off x="7480935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16</xdr:col>
      <xdr:colOff>12601</xdr:colOff>
      <xdr:row>0</xdr:row>
      <xdr:rowOff>0</xdr:rowOff>
    </xdr:from>
    <xdr:to>
      <xdr:col>20</xdr:col>
      <xdr:colOff>419099</xdr:colOff>
      <xdr:row>30</xdr:row>
      <xdr:rowOff>6804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BF89448D-04F3-42DB-9B8D-AEE93179E4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100687" y="0"/>
          <a:ext cx="2523769" cy="5404758"/>
        </a:xfrm>
        <a:prstGeom prst="rect">
          <a:avLst/>
        </a:prstGeom>
      </xdr:spPr>
    </xdr:pic>
    <xdr:clientData/>
  </xdr:twoCellAnchor>
  <xdr:oneCellAnchor>
    <xdr:from>
      <xdr:col>8</xdr:col>
      <xdr:colOff>19050</xdr:colOff>
      <xdr:row>35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934BEDCF-52A2-4035-9E6E-03DE93B452CB}"/>
            </a:ext>
          </a:extLst>
        </xdr:cNvPr>
        <xdr:cNvSpPr txBox="1"/>
      </xdr:nvSpPr>
      <xdr:spPr>
        <a:xfrm>
          <a:off x="2914650" y="670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137883</xdr:colOff>
      <xdr:row>38</xdr:row>
      <xdr:rowOff>51281</xdr:rowOff>
    </xdr:from>
    <xdr:to>
      <xdr:col>0</xdr:col>
      <xdr:colOff>987513</xdr:colOff>
      <xdr:row>43</xdr:row>
      <xdr:rowOff>25897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F9CB7D83-5B50-4CEA-80BD-E3FCD7B1779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7883" y="7404581"/>
          <a:ext cx="849630" cy="927116"/>
        </a:xfrm>
        <a:prstGeom prst="rect">
          <a:avLst/>
        </a:prstGeom>
        <a:solidFill>
          <a:srgbClr val="FFFF00"/>
        </a:solidFill>
        <a:ln>
          <a:noFill/>
        </a:ln>
      </xdr:spPr>
    </xdr:pic>
    <xdr:clientData/>
  </xdr:twoCellAnchor>
  <xdr:oneCellAnchor>
    <xdr:from>
      <xdr:col>19</xdr:col>
      <xdr:colOff>60960</xdr:colOff>
      <xdr:row>36</xdr:row>
      <xdr:rowOff>76200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DC2B1659-B201-4CDB-A1CA-910DDF9C9991}"/>
            </a:ext>
          </a:extLst>
        </xdr:cNvPr>
        <xdr:cNvSpPr txBox="1"/>
      </xdr:nvSpPr>
      <xdr:spPr>
        <a:xfrm>
          <a:off x="925258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60960</xdr:colOff>
      <xdr:row>36</xdr:row>
      <xdr:rowOff>76200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A4ED98C0-6F30-4DE9-BD24-DC29DAB98034}"/>
            </a:ext>
          </a:extLst>
        </xdr:cNvPr>
        <xdr:cNvSpPr txBox="1"/>
      </xdr:nvSpPr>
      <xdr:spPr>
        <a:xfrm>
          <a:off x="986218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60960</xdr:colOff>
      <xdr:row>36</xdr:row>
      <xdr:rowOff>76200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9E12B84E-2220-49BD-968B-8B1BF5E40637}"/>
            </a:ext>
          </a:extLst>
        </xdr:cNvPr>
        <xdr:cNvSpPr txBox="1"/>
      </xdr:nvSpPr>
      <xdr:spPr>
        <a:xfrm>
          <a:off x="925258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60960</xdr:colOff>
      <xdr:row>36</xdr:row>
      <xdr:rowOff>76200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3C2566CE-9B07-463B-9BE1-62E3234C5F06}"/>
            </a:ext>
          </a:extLst>
        </xdr:cNvPr>
        <xdr:cNvSpPr txBox="1"/>
      </xdr:nvSpPr>
      <xdr:spPr>
        <a:xfrm>
          <a:off x="986218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8</xdr:col>
      <xdr:colOff>19050</xdr:colOff>
      <xdr:row>35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280DB849-5ED7-4493-B20E-82CDE97AB3BC}"/>
            </a:ext>
          </a:extLst>
        </xdr:cNvPr>
        <xdr:cNvSpPr txBox="1"/>
      </xdr:nvSpPr>
      <xdr:spPr>
        <a:xfrm>
          <a:off x="2914650" y="670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60960</xdr:colOff>
      <xdr:row>36</xdr:row>
      <xdr:rowOff>76200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73E45876-0B42-4137-9217-1648D1A110AA}"/>
            </a:ext>
          </a:extLst>
        </xdr:cNvPr>
        <xdr:cNvSpPr txBox="1"/>
      </xdr:nvSpPr>
      <xdr:spPr>
        <a:xfrm>
          <a:off x="925258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60960</xdr:colOff>
      <xdr:row>36</xdr:row>
      <xdr:rowOff>76200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10D721D0-7E89-4778-9074-025F3BB30822}"/>
            </a:ext>
          </a:extLst>
        </xdr:cNvPr>
        <xdr:cNvSpPr txBox="1"/>
      </xdr:nvSpPr>
      <xdr:spPr>
        <a:xfrm>
          <a:off x="925258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2</xdr:col>
      <xdr:colOff>169638</xdr:colOff>
      <xdr:row>38</xdr:row>
      <xdr:rowOff>60328</xdr:rowOff>
    </xdr:from>
    <xdr:to>
      <xdr:col>4</xdr:col>
      <xdr:colOff>239366</xdr:colOff>
      <xdr:row>43</xdr:row>
      <xdr:rowOff>26100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345F2CF8-89B3-42E0-B8F6-E491AA1FDE5B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60263" y="7413628"/>
          <a:ext cx="860303" cy="918272"/>
        </a:xfrm>
        <a:prstGeom prst="rect">
          <a:avLst/>
        </a:prstGeom>
        <a:solidFill>
          <a:srgbClr val="FFFF00"/>
        </a:solidFill>
        <a:ln>
          <a:noFill/>
        </a:ln>
      </xdr:spPr>
    </xdr:pic>
    <xdr:clientData/>
  </xdr:twoCellAnchor>
  <xdr:twoCellAnchor editAs="oneCell">
    <xdr:from>
      <xdr:col>4</xdr:col>
      <xdr:colOff>579966</xdr:colOff>
      <xdr:row>38</xdr:row>
      <xdr:rowOff>37350</xdr:rowOff>
    </xdr:from>
    <xdr:to>
      <xdr:col>6</xdr:col>
      <xdr:colOff>632338</xdr:colOff>
      <xdr:row>42</xdr:row>
      <xdr:rowOff>185912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D589CF9F-61FD-4585-8CEE-3386EE03976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684991" y="7390650"/>
          <a:ext cx="842947" cy="910562"/>
        </a:xfrm>
        <a:prstGeom prst="rect">
          <a:avLst/>
        </a:prstGeom>
        <a:solidFill>
          <a:srgbClr val="FFFF00"/>
        </a:solidFill>
        <a:ln>
          <a:noFill/>
        </a:ln>
      </xdr:spPr>
    </xdr:pic>
    <xdr:clientData/>
  </xdr:twoCellAnchor>
  <xdr:twoCellAnchor editAs="oneCell">
    <xdr:from>
      <xdr:col>8</xdr:col>
      <xdr:colOff>164186</xdr:colOff>
      <xdr:row>38</xdr:row>
      <xdr:rowOff>92075</xdr:rowOff>
    </xdr:from>
    <xdr:to>
      <xdr:col>9</xdr:col>
      <xdr:colOff>170204</xdr:colOff>
      <xdr:row>43</xdr:row>
      <xdr:rowOff>57847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B4A8254A-ADAD-4E1E-BA62-674FB27182A2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002761" y="7445375"/>
          <a:ext cx="834693" cy="918272"/>
        </a:xfrm>
        <a:prstGeom prst="rect">
          <a:avLst/>
        </a:prstGeom>
        <a:solidFill>
          <a:srgbClr val="FFFF00"/>
        </a:solidFill>
        <a:ln>
          <a:noFill/>
        </a:ln>
      </xdr:spPr>
    </xdr:pic>
    <xdr:clientData/>
  </xdr:twoCellAnchor>
  <xdr:twoCellAnchor editAs="oneCell">
    <xdr:from>
      <xdr:col>10</xdr:col>
      <xdr:colOff>476248</xdr:colOff>
      <xdr:row>38</xdr:row>
      <xdr:rowOff>127754</xdr:rowOff>
    </xdr:from>
    <xdr:to>
      <xdr:col>12</xdr:col>
      <xdr:colOff>503856</xdr:colOff>
      <xdr:row>43</xdr:row>
      <xdr:rowOff>78286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877A4FD2-BA7B-49E5-B091-BD15AF15CDCB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324473" y="7481054"/>
          <a:ext cx="846758" cy="903032"/>
        </a:xfrm>
        <a:prstGeom prst="rect">
          <a:avLst/>
        </a:prstGeom>
        <a:solidFill>
          <a:srgbClr val="FFFF00"/>
        </a:solidFill>
        <a:ln>
          <a:noFill/>
        </a:ln>
      </xdr:spPr>
    </xdr:pic>
    <xdr:clientData/>
  </xdr:twoCellAnchor>
  <xdr:twoCellAnchor editAs="oneCell">
    <xdr:from>
      <xdr:col>14</xdr:col>
      <xdr:colOff>709536</xdr:colOff>
      <xdr:row>38</xdr:row>
      <xdr:rowOff>36438</xdr:rowOff>
    </xdr:from>
    <xdr:to>
      <xdr:col>16</xdr:col>
      <xdr:colOff>413989</xdr:colOff>
      <xdr:row>43</xdr:row>
      <xdr:rowOff>4115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A2E08884-09EF-4B03-AC14-3370FDD341B7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424661" y="7389738"/>
          <a:ext cx="847453" cy="920177"/>
        </a:xfrm>
        <a:prstGeom prst="rect">
          <a:avLst/>
        </a:prstGeom>
        <a:solidFill>
          <a:srgbClr val="FFFF00"/>
        </a:solidFill>
        <a:ln>
          <a:noFill/>
        </a:ln>
      </xdr:spPr>
    </xdr:pic>
    <xdr:clientData/>
  </xdr:twoCellAnchor>
  <xdr:twoCellAnchor editAs="oneCell">
    <xdr:from>
      <xdr:col>16</xdr:col>
      <xdr:colOff>606875</xdr:colOff>
      <xdr:row>38</xdr:row>
      <xdr:rowOff>67861</xdr:rowOff>
    </xdr:from>
    <xdr:to>
      <xdr:col>19</xdr:col>
      <xdr:colOff>36282</xdr:colOff>
      <xdr:row>43</xdr:row>
      <xdr:rowOff>44791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F9A4125D-D67B-410D-981D-83003A9C8111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398325" y="7421161"/>
          <a:ext cx="829582" cy="929430"/>
        </a:xfrm>
        <a:prstGeom prst="rect">
          <a:avLst/>
        </a:prstGeom>
        <a:solidFill>
          <a:srgbClr val="FFFF00"/>
        </a:solidFill>
        <a:ln>
          <a:noFill/>
        </a:ln>
      </xdr:spPr>
    </xdr:pic>
    <xdr:clientData/>
  </xdr:twoCellAnchor>
  <xdr:twoCellAnchor editAs="oneCell">
    <xdr:from>
      <xdr:col>16</xdr:col>
      <xdr:colOff>147776</xdr:colOff>
      <xdr:row>0</xdr:row>
      <xdr:rowOff>199572</xdr:rowOff>
    </xdr:from>
    <xdr:to>
      <xdr:col>20</xdr:col>
      <xdr:colOff>255511</xdr:colOff>
      <xdr:row>30</xdr:row>
      <xdr:rowOff>16631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5DF51BA3-EB12-4E96-AF47-E9E26D01A0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939226" y="199572"/>
          <a:ext cx="2117510" cy="5446334"/>
        </a:xfrm>
        <a:prstGeom prst="rect">
          <a:avLst/>
        </a:prstGeom>
      </xdr:spPr>
    </xdr:pic>
    <xdr:clientData/>
  </xdr:twoCellAnchor>
  <xdr:twoCellAnchor editAs="oneCell">
    <xdr:from>
      <xdr:col>12</xdr:col>
      <xdr:colOff>704239</xdr:colOff>
      <xdr:row>38</xdr:row>
      <xdr:rowOff>19758</xdr:rowOff>
    </xdr:from>
    <xdr:to>
      <xdr:col>14</xdr:col>
      <xdr:colOff>541346</xdr:colOff>
      <xdr:row>42</xdr:row>
      <xdr:rowOff>164510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DC0077A5-B17E-448D-A221-4300736AFD3E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409714" y="7373058"/>
          <a:ext cx="846757" cy="906752"/>
        </a:xfrm>
        <a:prstGeom prst="rect">
          <a:avLst/>
        </a:prstGeom>
        <a:solidFill>
          <a:srgbClr val="FFFF00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28CCB-8D61-4787-9719-20B6F6B88400}">
  <sheetPr>
    <pageSetUpPr fitToPage="1"/>
  </sheetPr>
  <dimension ref="A1:U44"/>
  <sheetViews>
    <sheetView workbookViewId="0">
      <selection activeCell="U46" sqref="U46"/>
    </sheetView>
  </sheetViews>
  <sheetFormatPr defaultColWidth="9.140625" defaultRowHeight="15" x14ac:dyDescent="0.25"/>
  <cols>
    <col min="1" max="1" width="16.28515625" style="11" customWidth="1"/>
    <col min="2" max="2" width="2.7109375" style="11" customWidth="1"/>
    <col min="3" max="3" width="9.140625" style="11"/>
    <col min="4" max="4" width="2.7109375" style="11" customWidth="1"/>
    <col min="5" max="5" width="9.140625" style="11"/>
    <col min="6" max="6" width="2.7109375" style="11" customWidth="1"/>
    <col min="7" max="7" width="11.42578125" style="11" bestFit="1" customWidth="1"/>
    <col min="8" max="8" width="2.7109375" style="11" customWidth="1"/>
    <col min="9" max="9" width="12.42578125" style="11" bestFit="1" customWidth="1"/>
    <col min="10" max="10" width="3.5703125" style="11" customWidth="1"/>
    <col min="11" max="11" width="10.140625" style="11" bestFit="1" customWidth="1"/>
    <col min="12" max="12" width="2.140625" style="11" customWidth="1"/>
    <col min="13" max="13" width="12.42578125" style="11" bestFit="1" customWidth="1"/>
    <col min="14" max="14" width="2.7109375" style="11" customWidth="1"/>
    <col min="15" max="15" width="13.140625" style="11" customWidth="1"/>
    <col min="16" max="16" width="4" style="11" customWidth="1"/>
    <col min="17" max="17" width="9.140625" style="11"/>
    <col min="18" max="18" width="2.7109375" style="11" customWidth="1"/>
    <col min="19" max="16384" width="9.140625" style="11"/>
  </cols>
  <sheetData>
    <row r="1" spans="1:19" ht="22.5" x14ac:dyDescent="0.25">
      <c r="A1" s="187" t="s">
        <v>803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</row>
    <row r="2" spans="1:19" ht="22.5" x14ac:dyDescent="0.25">
      <c r="A2" s="188" t="s">
        <v>863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</row>
    <row r="3" spans="1:19" ht="22.5" x14ac:dyDescent="0.25">
      <c r="A3" s="188" t="s">
        <v>804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</row>
    <row r="4" spans="1:19" ht="22.5" x14ac:dyDescent="0.25">
      <c r="A4" s="187" t="s">
        <v>805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</row>
    <row r="5" spans="1:19" ht="22.5" x14ac:dyDescent="0.25">
      <c r="A5" s="187" t="s">
        <v>806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</row>
    <row r="6" spans="1:19" ht="22.5" x14ac:dyDescent="0.25">
      <c r="A6" s="187" t="s">
        <v>807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</row>
    <row r="7" spans="1:19" ht="25.5" x14ac:dyDescent="0.25">
      <c r="A7" s="184"/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</row>
    <row r="8" spans="1:19" ht="15.75" customHeight="1" x14ac:dyDescent="0.25">
      <c r="A8" s="12"/>
      <c r="B8" s="12"/>
      <c r="C8" s="13"/>
      <c r="D8" s="13"/>
      <c r="E8" s="13"/>
      <c r="F8" s="13"/>
      <c r="G8" s="13"/>
      <c r="H8" s="13"/>
      <c r="I8" s="14" t="s">
        <v>808</v>
      </c>
      <c r="J8" s="15"/>
      <c r="K8" s="16" t="s">
        <v>809</v>
      </c>
      <c r="L8" s="15"/>
      <c r="M8" s="14" t="s">
        <v>808</v>
      </c>
      <c r="N8" s="3"/>
      <c r="O8" s="185" t="s">
        <v>810</v>
      </c>
    </row>
    <row r="9" spans="1:19" ht="15.75" x14ac:dyDescent="0.25">
      <c r="A9" s="17" t="s">
        <v>811</v>
      </c>
      <c r="B9" s="18"/>
      <c r="C9" s="19" t="s">
        <v>812</v>
      </c>
      <c r="D9" s="15"/>
      <c r="E9" s="19" t="s">
        <v>813</v>
      </c>
      <c r="F9" s="15"/>
      <c r="G9" s="19" t="s">
        <v>814</v>
      </c>
      <c r="H9" s="3"/>
      <c r="I9" s="20" t="s">
        <v>815</v>
      </c>
      <c r="J9" s="21"/>
      <c r="K9" s="22" t="s">
        <v>813</v>
      </c>
      <c r="L9" s="21"/>
      <c r="M9" s="20" t="s">
        <v>816</v>
      </c>
      <c r="N9" s="3"/>
      <c r="O9" s="186"/>
    </row>
    <row r="10" spans="1:19" x14ac:dyDescent="0.25">
      <c r="G10" s="23"/>
      <c r="H10" s="23"/>
      <c r="K10" s="24"/>
      <c r="M10" s="54"/>
      <c r="O10" s="23"/>
    </row>
    <row r="11" spans="1:19" ht="15.75" x14ac:dyDescent="0.25">
      <c r="A11" s="157" t="s">
        <v>817</v>
      </c>
      <c r="B11" s="29"/>
      <c r="C11" s="158">
        <v>47</v>
      </c>
      <c r="D11" s="159"/>
      <c r="E11" s="160">
        <v>3341</v>
      </c>
      <c r="F11" s="159"/>
      <c r="G11" s="165">
        <v>10</v>
      </c>
      <c r="H11" s="166"/>
      <c r="I11" s="160">
        <v>3053</v>
      </c>
      <c r="J11" s="159"/>
      <c r="K11" s="134">
        <v>0.91439999999999999</v>
      </c>
      <c r="L11" s="159"/>
      <c r="M11" s="163">
        <v>3139</v>
      </c>
      <c r="N11" s="159"/>
      <c r="O11" s="160">
        <f>I11-M11</f>
        <v>-86</v>
      </c>
    </row>
    <row r="12" spans="1:19" ht="15.75" x14ac:dyDescent="0.25">
      <c r="A12" s="157" t="s">
        <v>818</v>
      </c>
      <c r="B12" s="29"/>
      <c r="C12" s="158">
        <v>70</v>
      </c>
      <c r="D12" s="159"/>
      <c r="E12" s="160">
        <v>3456</v>
      </c>
      <c r="F12" s="159"/>
      <c r="G12" s="161">
        <v>1</v>
      </c>
      <c r="H12" s="162"/>
      <c r="I12" s="167">
        <v>3029</v>
      </c>
      <c r="J12" s="159"/>
      <c r="K12" s="134">
        <v>0.87639999999999996</v>
      </c>
      <c r="L12" s="159"/>
      <c r="M12" s="168">
        <v>3175</v>
      </c>
      <c r="N12" s="159"/>
      <c r="O12" s="160">
        <f t="shared" ref="O12:O22" si="0">I12-M12</f>
        <v>-146</v>
      </c>
    </row>
    <row r="13" spans="1:19" ht="15.75" x14ac:dyDescent="0.25">
      <c r="A13" s="169" t="s">
        <v>819</v>
      </c>
      <c r="B13" s="170"/>
      <c r="C13" s="171">
        <v>46</v>
      </c>
      <c r="D13" s="164"/>
      <c r="E13" s="167">
        <v>3476</v>
      </c>
      <c r="F13" s="164"/>
      <c r="G13" s="165">
        <v>27</v>
      </c>
      <c r="H13" s="172"/>
      <c r="I13" s="167">
        <v>3211</v>
      </c>
      <c r="J13" s="164"/>
      <c r="K13" s="134">
        <v>0.92379999999999995</v>
      </c>
      <c r="L13" s="164"/>
      <c r="M13" s="168">
        <v>3278</v>
      </c>
      <c r="N13" s="164"/>
      <c r="O13" s="160">
        <f t="shared" si="0"/>
        <v>-67</v>
      </c>
    </row>
    <row r="14" spans="1:19" s="156" customFormat="1" ht="15.75" x14ac:dyDescent="0.25">
      <c r="A14" s="157" t="s">
        <v>820</v>
      </c>
      <c r="B14" s="29"/>
      <c r="C14" s="158">
        <v>7</v>
      </c>
      <c r="D14" s="159"/>
      <c r="E14" s="160">
        <v>514</v>
      </c>
      <c r="F14" s="159"/>
      <c r="G14" s="161">
        <v>1</v>
      </c>
      <c r="H14" s="173"/>
      <c r="I14" s="160">
        <v>413</v>
      </c>
      <c r="J14" s="159"/>
      <c r="K14" s="134">
        <v>0.80349999999999999</v>
      </c>
      <c r="L14" s="159"/>
      <c r="M14" s="163">
        <v>446</v>
      </c>
      <c r="N14" s="159"/>
      <c r="O14" s="160">
        <f t="shared" si="0"/>
        <v>-33</v>
      </c>
    </row>
    <row r="15" spans="1:19" s="156" customFormat="1" ht="15.75" x14ac:dyDescent="0.25">
      <c r="A15" s="157" t="s">
        <v>821</v>
      </c>
      <c r="B15" s="29"/>
      <c r="C15" s="158">
        <v>7</v>
      </c>
      <c r="D15" s="159"/>
      <c r="E15" s="160">
        <v>463</v>
      </c>
      <c r="F15" s="159"/>
      <c r="G15" s="161">
        <v>3</v>
      </c>
      <c r="H15" s="173"/>
      <c r="I15" s="160">
        <v>309</v>
      </c>
      <c r="J15" s="159"/>
      <c r="K15" s="134">
        <v>0.66739999999999999</v>
      </c>
      <c r="L15" s="159"/>
      <c r="M15" s="163">
        <v>325</v>
      </c>
      <c r="N15" s="159"/>
      <c r="O15" s="160">
        <f t="shared" si="0"/>
        <v>-16</v>
      </c>
    </row>
    <row r="16" spans="1:19" ht="15.75" x14ac:dyDescent="0.25">
      <c r="A16" s="169" t="s">
        <v>822</v>
      </c>
      <c r="B16" s="170"/>
      <c r="C16" s="171">
        <v>60</v>
      </c>
      <c r="D16" s="164"/>
      <c r="E16" s="167">
        <v>4469</v>
      </c>
      <c r="F16" s="164"/>
      <c r="G16" s="165">
        <v>19</v>
      </c>
      <c r="H16" s="166"/>
      <c r="I16" s="167">
        <v>4145</v>
      </c>
      <c r="J16" s="164"/>
      <c r="K16" s="134">
        <v>0.92749999999999999</v>
      </c>
      <c r="L16" s="164"/>
      <c r="M16" s="168">
        <v>4183</v>
      </c>
      <c r="N16" s="164"/>
      <c r="O16" s="160">
        <f t="shared" si="0"/>
        <v>-38</v>
      </c>
    </row>
    <row r="17" spans="1:21" s="156" customFormat="1" ht="15.75" x14ac:dyDescent="0.25">
      <c r="A17" s="157" t="s">
        <v>823</v>
      </c>
      <c r="B17" s="29"/>
      <c r="C17" s="158">
        <v>52</v>
      </c>
      <c r="D17" s="159"/>
      <c r="E17" s="160">
        <v>2579</v>
      </c>
      <c r="F17" s="159"/>
      <c r="G17" s="161">
        <v>9</v>
      </c>
      <c r="H17" s="162"/>
      <c r="I17" s="160">
        <v>2253</v>
      </c>
      <c r="J17" s="159"/>
      <c r="K17" s="134">
        <v>0.87360000000000004</v>
      </c>
      <c r="L17" s="159"/>
      <c r="M17" s="163">
        <v>2405</v>
      </c>
      <c r="N17" s="159"/>
      <c r="O17" s="160">
        <f t="shared" si="0"/>
        <v>-152</v>
      </c>
    </row>
    <row r="18" spans="1:21" ht="15.75" x14ac:dyDescent="0.25">
      <c r="A18" s="169" t="s">
        <v>824</v>
      </c>
      <c r="B18" s="170"/>
      <c r="C18" s="171">
        <v>20</v>
      </c>
      <c r="D18" s="164"/>
      <c r="E18" s="167">
        <v>1117</v>
      </c>
      <c r="F18" s="164"/>
      <c r="G18" s="165">
        <v>5</v>
      </c>
      <c r="H18" s="166"/>
      <c r="I18" s="160">
        <v>968</v>
      </c>
      <c r="J18" s="164"/>
      <c r="K18" s="134">
        <v>0.86660000000000004</v>
      </c>
      <c r="L18" s="164"/>
      <c r="M18" s="55">
        <v>1036</v>
      </c>
      <c r="N18" s="164"/>
      <c r="O18" s="160">
        <f t="shared" si="0"/>
        <v>-68</v>
      </c>
      <c r="P18" s="26"/>
      <c r="Q18" s="26"/>
      <c r="R18" s="26"/>
      <c r="S18" s="26"/>
    </row>
    <row r="19" spans="1:21" ht="15.75" x14ac:dyDescent="0.25">
      <c r="A19" s="157" t="s">
        <v>825</v>
      </c>
      <c r="B19" s="29"/>
      <c r="C19" s="158">
        <v>45</v>
      </c>
      <c r="D19" s="159"/>
      <c r="E19" s="160">
        <v>2944</v>
      </c>
      <c r="F19" s="159"/>
      <c r="G19" s="161">
        <v>20</v>
      </c>
      <c r="H19" s="162"/>
      <c r="I19" s="160">
        <v>2597</v>
      </c>
      <c r="J19" s="159"/>
      <c r="K19" s="134">
        <v>0.8821</v>
      </c>
      <c r="L19" s="159"/>
      <c r="M19" s="163">
        <v>2695</v>
      </c>
      <c r="N19" s="164"/>
      <c r="O19" s="160">
        <f t="shared" si="0"/>
        <v>-98</v>
      </c>
    </row>
    <row r="20" spans="1:21" ht="15.75" x14ac:dyDescent="0.25">
      <c r="A20" s="169" t="s">
        <v>826</v>
      </c>
      <c r="B20" s="170"/>
      <c r="C20" s="171">
        <v>41</v>
      </c>
      <c r="D20" s="164"/>
      <c r="E20" s="167">
        <v>3391</v>
      </c>
      <c r="F20" s="164"/>
      <c r="G20" s="165">
        <v>10</v>
      </c>
      <c r="H20" s="172"/>
      <c r="I20" s="167">
        <v>2924</v>
      </c>
      <c r="J20" s="164"/>
      <c r="K20" s="134">
        <v>0.86229999999999996</v>
      </c>
      <c r="L20" s="164"/>
      <c r="M20" s="168">
        <v>3062</v>
      </c>
      <c r="N20" s="159"/>
      <c r="O20" s="160">
        <f t="shared" si="0"/>
        <v>-138</v>
      </c>
    </row>
    <row r="21" spans="1:21" ht="15.75" x14ac:dyDescent="0.25">
      <c r="A21" s="169">
        <v>1982</v>
      </c>
      <c r="B21" s="170"/>
      <c r="C21" s="171">
        <v>1</v>
      </c>
      <c r="D21" s="164"/>
      <c r="E21" s="167">
        <v>295</v>
      </c>
      <c r="F21" s="164"/>
      <c r="G21" s="165">
        <v>2</v>
      </c>
      <c r="H21" s="172"/>
      <c r="I21" s="167">
        <v>254</v>
      </c>
      <c r="J21" s="164"/>
      <c r="K21" s="134">
        <v>0.86099999999999999</v>
      </c>
      <c r="L21" s="164"/>
      <c r="M21" s="168">
        <v>268</v>
      </c>
      <c r="N21" s="159"/>
      <c r="O21" s="160">
        <f t="shared" si="0"/>
        <v>-14</v>
      </c>
    </row>
    <row r="22" spans="1:21" ht="32.25" thickBot="1" x14ac:dyDescent="0.3">
      <c r="A22" s="53" t="s">
        <v>827</v>
      </c>
      <c r="B22" s="27"/>
      <c r="C22" s="2">
        <f>SUM(C11:C21)</f>
        <v>396</v>
      </c>
      <c r="D22" s="3"/>
      <c r="E22" s="4">
        <f>SUM(E11:E21)</f>
        <v>26045</v>
      </c>
      <c r="F22" s="3"/>
      <c r="G22" s="4">
        <f>SUM(G11:G21)</f>
        <v>107</v>
      </c>
      <c r="H22" s="5"/>
      <c r="I22" s="4">
        <f>SUM(I11:I21)</f>
        <v>23156</v>
      </c>
      <c r="J22" s="3"/>
      <c r="K22" s="6">
        <f t="shared" ref="K22" si="1">SUM(I22/E22)</f>
        <v>0.88907659819543094</v>
      </c>
      <c r="L22" s="3"/>
      <c r="M22" s="7">
        <f>SUM(M11:M21)</f>
        <v>24012</v>
      </c>
      <c r="N22" s="3"/>
      <c r="O22" s="4">
        <f t="shared" si="0"/>
        <v>-856</v>
      </c>
    </row>
    <row r="23" spans="1:21" ht="15.75" hidden="1" customHeight="1" x14ac:dyDescent="0.25">
      <c r="A23" s="12"/>
      <c r="B23" s="12"/>
      <c r="C23" s="12"/>
      <c r="D23" s="12"/>
      <c r="E23" s="12"/>
      <c r="F23" s="12"/>
      <c r="G23" s="28"/>
      <c r="H23" s="28"/>
      <c r="I23" s="12"/>
      <c r="J23" s="12"/>
      <c r="K23" s="29"/>
      <c r="L23" s="12"/>
      <c r="M23" s="12"/>
      <c r="N23" s="12"/>
      <c r="O23" s="23"/>
    </row>
    <row r="24" spans="1:21" ht="15.75" hidden="1" customHeight="1" x14ac:dyDescent="0.25">
      <c r="A24" s="30" t="s">
        <v>828</v>
      </c>
      <c r="B24" s="25"/>
      <c r="C24" s="183">
        <f>C12+C14+C16+C18+C20</f>
        <v>198</v>
      </c>
      <c r="D24" s="8"/>
      <c r="E24" s="174">
        <f>E12+E14+E16+E18+E20</f>
        <v>12947</v>
      </c>
      <c r="F24" s="9"/>
      <c r="G24" s="174">
        <f t="shared" ref="G24" si="2">SUM(G12+G14+G16+G18+G20)</f>
        <v>36</v>
      </c>
      <c r="H24" s="9"/>
      <c r="I24" s="174">
        <f>SUM(I12+I14+I16+I18+I20)</f>
        <v>11479</v>
      </c>
      <c r="J24" s="8"/>
      <c r="K24" s="180">
        <f>SUM(I24/E24)*1</f>
        <v>0.88661465976674136</v>
      </c>
      <c r="L24" s="8"/>
      <c r="M24" s="174">
        <f>SUM(M12+M14+M16+M18+M20)</f>
        <v>11902</v>
      </c>
      <c r="N24" s="3"/>
      <c r="O24" s="176">
        <f>I24-M24</f>
        <v>-423</v>
      </c>
    </row>
    <row r="25" spans="1:21" ht="16.5" hidden="1" customHeight="1" thickBot="1" x14ac:dyDescent="0.3">
      <c r="A25" s="31" t="s">
        <v>829</v>
      </c>
      <c r="B25" s="25"/>
      <c r="C25" s="179"/>
      <c r="D25" s="10"/>
      <c r="E25" s="175"/>
      <c r="F25" s="10"/>
      <c r="G25" s="175"/>
      <c r="H25" s="10"/>
      <c r="I25" s="175"/>
      <c r="J25" s="10"/>
      <c r="K25" s="181"/>
      <c r="L25" s="8"/>
      <c r="M25" s="175"/>
      <c r="N25" s="3"/>
      <c r="O25" s="177"/>
    </row>
    <row r="26" spans="1:21" ht="15.75" hidden="1" customHeight="1" x14ac:dyDescent="0.25">
      <c r="A26" s="30" t="s">
        <v>830</v>
      </c>
      <c r="B26" s="25"/>
      <c r="C26" s="183">
        <f>C11+C13+C15+C17+C19</f>
        <v>197</v>
      </c>
      <c r="D26" s="8"/>
      <c r="E26" s="174">
        <f>E11+E13+E15+E17+E19</f>
        <v>12803</v>
      </c>
      <c r="F26" s="9"/>
      <c r="G26" s="174">
        <f t="shared" ref="G26" si="3">SUM(G11+G13+G15+G17+G19)</f>
        <v>69</v>
      </c>
      <c r="H26" s="9"/>
      <c r="I26" s="174">
        <f>SUM(I11+I13+I15+I17+I19)</f>
        <v>11423</v>
      </c>
      <c r="J26" s="8"/>
      <c r="K26" s="180">
        <f>SUM(I26/E26)*1</f>
        <v>0.89221276263375771</v>
      </c>
      <c r="L26" s="8"/>
      <c r="M26" s="174">
        <f>SUM(M11+M13+M15+M17+M19)</f>
        <v>11842</v>
      </c>
      <c r="N26" s="3"/>
      <c r="O26" s="176">
        <f>I26-M26</f>
        <v>-419</v>
      </c>
    </row>
    <row r="27" spans="1:21" ht="16.5" hidden="1" customHeight="1" thickBot="1" x14ac:dyDescent="0.3">
      <c r="A27" s="31" t="s">
        <v>831</v>
      </c>
      <c r="B27" s="12"/>
      <c r="C27" s="179"/>
      <c r="D27" s="3"/>
      <c r="E27" s="175"/>
      <c r="F27" s="3"/>
      <c r="G27" s="175"/>
      <c r="H27" s="3"/>
      <c r="I27" s="175"/>
      <c r="J27" s="3"/>
      <c r="K27" s="181"/>
      <c r="L27" s="3"/>
      <c r="M27" s="175"/>
      <c r="N27" s="3"/>
      <c r="O27" s="177"/>
    </row>
    <row r="28" spans="1:21" ht="19.5" hidden="1" customHeight="1" x14ac:dyDescent="0.25">
      <c r="A28" s="53" t="s">
        <v>827</v>
      </c>
      <c r="B28" s="27"/>
      <c r="C28" s="2">
        <f>SUM(C11:C21)</f>
        <v>396</v>
      </c>
      <c r="D28" s="3"/>
      <c r="E28" s="4">
        <f>SUM(E11:E21)</f>
        <v>26045</v>
      </c>
      <c r="F28" s="3"/>
      <c r="G28" s="4">
        <f>SUM(G11:G21)</f>
        <v>107</v>
      </c>
      <c r="H28" s="5"/>
      <c r="I28" s="4">
        <f>SUM(I11:I21)</f>
        <v>23156</v>
      </c>
      <c r="J28" s="3"/>
      <c r="K28" s="6">
        <f>SUM(I22/E22)</f>
        <v>0.88907659819543094</v>
      </c>
      <c r="L28" s="3"/>
      <c r="M28" s="7">
        <f>SUM(M11:M21)</f>
        <v>24012</v>
      </c>
      <c r="N28" s="3"/>
      <c r="O28" s="4">
        <f>SUM(O11:O21)</f>
        <v>-856</v>
      </c>
      <c r="P28"/>
      <c r="Q28"/>
      <c r="R28"/>
      <c r="S28"/>
      <c r="T28"/>
      <c r="U28"/>
    </row>
    <row r="29" spans="1:21" ht="15.6" hidden="1" customHeight="1" x14ac:dyDescent="0.25">
      <c r="A29" s="128"/>
      <c r="B29" s="27"/>
      <c r="C29" s="3"/>
      <c r="D29" s="3"/>
      <c r="E29" s="5"/>
      <c r="F29" s="3"/>
      <c r="G29" s="5"/>
      <c r="H29" s="5"/>
      <c r="I29" s="5"/>
      <c r="J29" s="3"/>
      <c r="K29" s="129"/>
      <c r="L29" s="3"/>
      <c r="M29" s="130"/>
      <c r="N29" s="3"/>
      <c r="O29" s="5"/>
      <c r="P29"/>
      <c r="Q29"/>
      <c r="R29"/>
      <c r="S29"/>
      <c r="T29"/>
      <c r="U29"/>
    </row>
    <row r="30" spans="1:21" ht="13.5" customHeight="1" x14ac:dyDescent="0.25">
      <c r="A30" s="30" t="s">
        <v>828</v>
      </c>
      <c r="B30" s="25"/>
      <c r="C30" s="178">
        <f>SUM(C12+C14+C16+C18+C20)</f>
        <v>198</v>
      </c>
      <c r="D30" s="8"/>
      <c r="E30" s="174">
        <f>E12+E14+E16+E18+E20</f>
        <v>12947</v>
      </c>
      <c r="F30" s="9"/>
      <c r="G30" s="174">
        <f>SUM(G11+G13+G15+G17+G19)</f>
        <v>69</v>
      </c>
      <c r="H30" s="9"/>
      <c r="I30" s="174">
        <f>SUM(I12+I14+I16+I18+I20)</f>
        <v>11479</v>
      </c>
      <c r="J30" s="8"/>
      <c r="K30" s="180">
        <f>SUM(I30/E30)*1</f>
        <v>0.88661465976674136</v>
      </c>
      <c r="L30" s="8"/>
      <c r="M30" s="174">
        <f>SUM(M12+M14+M16+M18+M20)</f>
        <v>11902</v>
      </c>
      <c r="N30" s="3"/>
      <c r="O30" s="176">
        <f>I30-M30</f>
        <v>-423</v>
      </c>
      <c r="P30" s="32"/>
      <c r="Q30" s="32"/>
      <c r="R30" s="32"/>
      <c r="S30" s="32"/>
    </row>
    <row r="31" spans="1:21" ht="16.5" thickBot="1" x14ac:dyDescent="0.3">
      <c r="A31" s="31" t="s">
        <v>829</v>
      </c>
      <c r="B31" s="25"/>
      <c r="C31" s="182"/>
      <c r="D31" s="10"/>
      <c r="E31" s="175"/>
      <c r="F31" s="10"/>
      <c r="G31" s="175"/>
      <c r="H31" s="10"/>
      <c r="I31" s="175"/>
      <c r="J31" s="10"/>
      <c r="K31" s="181"/>
      <c r="L31" s="8"/>
      <c r="M31" s="175"/>
      <c r="N31" s="3"/>
      <c r="O31" s="177"/>
      <c r="Q31" s="33"/>
      <c r="R31" s="33"/>
      <c r="S31" s="33"/>
    </row>
    <row r="32" spans="1:21" ht="16.5" x14ac:dyDescent="0.25">
      <c r="A32" s="30" t="s">
        <v>830</v>
      </c>
      <c r="B32" s="25"/>
      <c r="C32" s="178">
        <f>SUM(C11+C13+C15+C17+C19)</f>
        <v>197</v>
      </c>
      <c r="D32" s="8"/>
      <c r="E32" s="174">
        <f>E11+E13+E15+E17+E19</f>
        <v>12803</v>
      </c>
      <c r="F32" s="9"/>
      <c r="G32" s="174">
        <f>SUM(G12+G14+G16+G18+G20)</f>
        <v>36</v>
      </c>
      <c r="H32" s="9"/>
      <c r="I32" s="174">
        <f>SUM(I11+I13+I15+I17+I19)</f>
        <v>11423</v>
      </c>
      <c r="J32" s="8"/>
      <c r="K32" s="180">
        <f>SUM(I32/E32)*1</f>
        <v>0.89221276263375771</v>
      </c>
      <c r="L32" s="8"/>
      <c r="M32" s="174">
        <f>SUM(M11+M13+M15+M17+M19)</f>
        <v>11842</v>
      </c>
      <c r="N32" s="3"/>
      <c r="O32" s="176">
        <f>I32-M32</f>
        <v>-419</v>
      </c>
      <c r="P32" s="34"/>
    </row>
    <row r="33" spans="1:21" ht="16.5" thickBot="1" x14ac:dyDescent="0.3">
      <c r="A33" s="31" t="s">
        <v>831</v>
      </c>
      <c r="B33" s="12"/>
      <c r="C33" s="179"/>
      <c r="D33" s="3"/>
      <c r="E33" s="175"/>
      <c r="F33" s="3"/>
      <c r="G33" s="175"/>
      <c r="H33" s="3"/>
      <c r="I33" s="175"/>
      <c r="J33" s="3"/>
      <c r="K33" s="181"/>
      <c r="L33" s="3"/>
      <c r="M33" s="175"/>
      <c r="N33" s="3"/>
      <c r="O33" s="177"/>
      <c r="P33" s="38"/>
    </row>
    <row r="34" spans="1:21" ht="15.75" x14ac:dyDescent="0.25">
      <c r="A34" s="131"/>
      <c r="B34" s="12"/>
      <c r="C34" s="8"/>
      <c r="D34" s="3"/>
      <c r="E34" s="9"/>
      <c r="F34" s="3"/>
      <c r="G34" s="9"/>
      <c r="H34" s="3"/>
      <c r="I34" s="9"/>
      <c r="J34" s="3"/>
      <c r="K34" s="132"/>
      <c r="L34" s="3"/>
      <c r="M34" s="9"/>
      <c r="N34" s="3"/>
      <c r="O34" s="5"/>
      <c r="P34" s="38"/>
    </row>
    <row r="35" spans="1:21" ht="19.5" x14ac:dyDescent="0.25">
      <c r="A35" s="32" t="s">
        <v>832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41"/>
    </row>
    <row r="36" spans="1:21" ht="18" customHeight="1" x14ac:dyDescent="0.25">
      <c r="A36" s="34" t="s">
        <v>833</v>
      </c>
      <c r="B36" s="35"/>
      <c r="C36" s="34" t="s">
        <v>834</v>
      </c>
      <c r="D36" s="36"/>
      <c r="E36" s="34" t="s">
        <v>835</v>
      </c>
      <c r="F36" s="28"/>
      <c r="G36" s="34" t="s">
        <v>836</v>
      </c>
      <c r="H36" s="34"/>
      <c r="I36" s="37" t="s">
        <v>837</v>
      </c>
      <c r="J36" s="34"/>
      <c r="K36" s="37" t="s">
        <v>838</v>
      </c>
      <c r="L36" s="34"/>
      <c r="M36" s="34" t="s">
        <v>839</v>
      </c>
      <c r="N36" s="34"/>
      <c r="O36" s="34" t="s">
        <v>840</v>
      </c>
      <c r="P36" s="23"/>
      <c r="Q36" s="34" t="s">
        <v>841</v>
      </c>
      <c r="R36" s="34"/>
      <c r="S36" s="34" t="s">
        <v>842</v>
      </c>
    </row>
    <row r="37" spans="1:21" ht="16.5" x14ac:dyDescent="0.25">
      <c r="A37" s="38">
        <f>K16</f>
        <v>0.92749999999999999</v>
      </c>
      <c r="B37" s="38"/>
      <c r="C37" s="38">
        <f>K13</f>
        <v>0.92379999999999995</v>
      </c>
      <c r="D37" s="23"/>
      <c r="E37" s="39">
        <f>K11</f>
        <v>0.91439999999999999</v>
      </c>
      <c r="F37" s="23"/>
      <c r="G37" s="38">
        <f>K19</f>
        <v>0.8821</v>
      </c>
      <c r="H37" s="34"/>
      <c r="I37" s="38">
        <f>K12</f>
        <v>0.87639999999999996</v>
      </c>
      <c r="J37" s="23"/>
      <c r="K37" s="38">
        <f>K17</f>
        <v>0.87360000000000004</v>
      </c>
      <c r="L37" s="23"/>
      <c r="M37" s="38">
        <f>K18</f>
        <v>0.86660000000000004</v>
      </c>
      <c r="N37" s="23"/>
      <c r="O37" s="38">
        <f>K20</f>
        <v>0.86229999999999996</v>
      </c>
      <c r="P37" s="23"/>
      <c r="Q37" s="38">
        <f>K14</f>
        <v>0.80349999999999999</v>
      </c>
      <c r="R37" s="38"/>
      <c r="S37" s="38">
        <f>K15</f>
        <v>0.66739999999999999</v>
      </c>
      <c r="T37" s="40"/>
      <c r="U37" s="38"/>
    </row>
    <row r="38" spans="1:21" x14ac:dyDescent="0.25">
      <c r="A38" s="41" t="s">
        <v>851</v>
      </c>
      <c r="B38" s="41"/>
      <c r="C38" s="41" t="s">
        <v>847</v>
      </c>
      <c r="D38" s="41"/>
      <c r="E38" s="41" t="s">
        <v>844</v>
      </c>
      <c r="F38" s="23"/>
      <c r="G38" s="42" t="s">
        <v>849</v>
      </c>
      <c r="H38" s="41"/>
      <c r="I38" s="41" t="s">
        <v>846</v>
      </c>
      <c r="J38" s="38"/>
      <c r="K38" s="41" t="s">
        <v>850</v>
      </c>
      <c r="L38" s="41"/>
      <c r="M38" s="41" t="s">
        <v>845</v>
      </c>
      <c r="N38" s="41"/>
      <c r="O38" s="41" t="s">
        <v>852</v>
      </c>
      <c r="P38" s="23"/>
      <c r="Q38" s="41" t="s">
        <v>843</v>
      </c>
      <c r="R38" s="41"/>
      <c r="S38" s="41" t="s">
        <v>848</v>
      </c>
      <c r="T38" s="40"/>
      <c r="U38" s="38"/>
    </row>
    <row r="39" spans="1:21" x14ac:dyDescent="0.25">
      <c r="F39" s="41"/>
      <c r="G39" s="23"/>
      <c r="H39" s="23"/>
      <c r="K39" s="24"/>
      <c r="O39" s="23"/>
      <c r="P39" s="23"/>
      <c r="T39" s="23"/>
    </row>
    <row r="40" spans="1:21" x14ac:dyDescent="0.25">
      <c r="A40" s="23"/>
      <c r="B40" s="23"/>
      <c r="C40" s="23"/>
      <c r="D40" s="23"/>
      <c r="E40" s="23"/>
      <c r="G40" s="23"/>
      <c r="H40" s="23"/>
      <c r="I40" s="23"/>
      <c r="J40" s="23"/>
      <c r="K40" s="43"/>
      <c r="L40" s="23"/>
      <c r="M40" s="23"/>
      <c r="N40" s="23"/>
      <c r="O40" s="23"/>
      <c r="P40" s="23"/>
      <c r="Q40" s="23"/>
      <c r="R40" s="23"/>
      <c r="S40" s="23"/>
    </row>
    <row r="41" spans="1:21" x14ac:dyDescent="0.2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43"/>
      <c r="L41" s="23"/>
      <c r="M41" s="23"/>
      <c r="N41" s="23"/>
      <c r="O41" s="23"/>
      <c r="Q41" s="23"/>
      <c r="R41" s="23"/>
      <c r="S41" s="23"/>
    </row>
    <row r="42" spans="1:21" x14ac:dyDescent="0.2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43"/>
      <c r="L42" s="23"/>
      <c r="M42" s="23"/>
      <c r="N42" s="23"/>
      <c r="O42" s="23"/>
      <c r="Q42" s="23"/>
      <c r="R42" s="23"/>
      <c r="S42" s="23"/>
    </row>
    <row r="43" spans="1:21" x14ac:dyDescent="0.25">
      <c r="A43" s="44"/>
      <c r="B43" s="44"/>
      <c r="C43" s="44"/>
      <c r="D43" s="44"/>
      <c r="E43" s="44"/>
      <c r="F43" s="23"/>
      <c r="G43" s="44"/>
      <c r="H43" s="44"/>
      <c r="I43" s="44"/>
      <c r="J43" s="44"/>
      <c r="K43" s="45"/>
      <c r="L43" s="44"/>
      <c r="M43" s="44"/>
      <c r="N43" s="23"/>
      <c r="O43" s="23"/>
      <c r="Q43" s="23"/>
      <c r="R43" s="23"/>
      <c r="S43" s="23"/>
    </row>
    <row r="44" spans="1:21" x14ac:dyDescent="0.25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5"/>
      <c r="L44" s="44"/>
      <c r="M44" s="44"/>
      <c r="N44" s="23"/>
      <c r="O44" s="23"/>
    </row>
  </sheetData>
  <mergeCells count="36">
    <mergeCell ref="A6:S6"/>
    <mergeCell ref="A1:S1"/>
    <mergeCell ref="A2:S2"/>
    <mergeCell ref="A3:S3"/>
    <mergeCell ref="A4:S4"/>
    <mergeCell ref="A5:S5"/>
    <mergeCell ref="A7:S7"/>
    <mergeCell ref="O8:O9"/>
    <mergeCell ref="C24:C25"/>
    <mergeCell ref="E24:E25"/>
    <mergeCell ref="G24:G25"/>
    <mergeCell ref="I24:I25"/>
    <mergeCell ref="K24:K25"/>
    <mergeCell ref="M24:M25"/>
    <mergeCell ref="O24:O25"/>
    <mergeCell ref="O26:O27"/>
    <mergeCell ref="C26:C27"/>
    <mergeCell ref="E26:E27"/>
    <mergeCell ref="G26:G27"/>
    <mergeCell ref="I26:I27"/>
    <mergeCell ref="K26:K27"/>
    <mergeCell ref="M26:M27"/>
    <mergeCell ref="M30:M31"/>
    <mergeCell ref="O30:O31"/>
    <mergeCell ref="C32:C33"/>
    <mergeCell ref="E32:E33"/>
    <mergeCell ref="G32:G33"/>
    <mergeCell ref="I32:I33"/>
    <mergeCell ref="K32:K33"/>
    <mergeCell ref="M32:M33"/>
    <mergeCell ref="O32:O33"/>
    <mergeCell ref="C30:C31"/>
    <mergeCell ref="E30:E31"/>
    <mergeCell ref="G30:G31"/>
    <mergeCell ref="I30:I31"/>
    <mergeCell ref="K30:K31"/>
  </mergeCells>
  <printOptions horizontalCentered="1" verticalCentered="1"/>
  <pageMargins left="0.7" right="0.7" top="0.75" bottom="0.75" header="0.3" footer="0.3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13"/>
  <sheetViews>
    <sheetView showGridLines="0" tabSelected="1" zoomScaleNormal="100" workbookViewId="0">
      <pane ySplit="3" topLeftCell="A219" activePane="bottomLeft" state="frozen"/>
      <selection pane="bottomLeft" activeCell="L367" sqref="L367"/>
    </sheetView>
  </sheetViews>
  <sheetFormatPr defaultColWidth="9.28515625" defaultRowHeight="15" x14ac:dyDescent="0.25"/>
  <cols>
    <col min="1" max="1" width="7.7109375" style="58" bestFit="1" customWidth="1"/>
    <col min="2" max="2" width="6.28515625" style="59" bestFit="1" customWidth="1"/>
    <col min="3" max="3" width="16.85546875" style="57" customWidth="1"/>
    <col min="4" max="4" width="7.140625" style="60" customWidth="1"/>
    <col min="5" max="6" width="7.28515625" style="112" customWidth="1"/>
    <col min="7" max="8" width="7.28515625" style="112" bestFit="1" customWidth="1"/>
    <col min="9" max="11" width="6.7109375" style="61" customWidth="1"/>
    <col min="12" max="13" width="9.7109375" style="61" customWidth="1"/>
    <col min="14" max="20" width="9.28515625" style="57"/>
    <col min="21" max="21" width="19.140625" style="57" customWidth="1"/>
    <col min="22" max="16384" width="9.28515625" style="57"/>
  </cols>
  <sheetData>
    <row r="1" spans="1:13" ht="27" thickBot="1" x14ac:dyDescent="0.45">
      <c r="A1" s="192" t="s">
        <v>797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4"/>
    </row>
    <row r="2" spans="1:13" ht="15.75" thickBot="1" x14ac:dyDescent="0.3">
      <c r="E2" s="189" t="s">
        <v>796</v>
      </c>
      <c r="F2" s="190"/>
      <c r="G2" s="190"/>
      <c r="H2" s="191"/>
    </row>
    <row r="3" spans="1:13" s="1" customFormat="1" ht="27" thickTop="1" thickBot="1" x14ac:dyDescent="0.25">
      <c r="A3" s="46" t="s">
        <v>790</v>
      </c>
      <c r="B3" s="47" t="s">
        <v>785</v>
      </c>
      <c r="C3" s="48" t="s">
        <v>799</v>
      </c>
      <c r="D3" s="49" t="s">
        <v>798</v>
      </c>
      <c r="E3" s="50" t="s">
        <v>792</v>
      </c>
      <c r="F3" s="50" t="s">
        <v>793</v>
      </c>
      <c r="G3" s="50" t="s">
        <v>794</v>
      </c>
      <c r="H3" s="50" t="s">
        <v>795</v>
      </c>
      <c r="I3" s="51" t="s">
        <v>786</v>
      </c>
      <c r="J3" s="52" t="s">
        <v>787</v>
      </c>
      <c r="K3" s="52" t="s">
        <v>2</v>
      </c>
      <c r="L3" s="52" t="s">
        <v>788</v>
      </c>
      <c r="M3" s="52" t="s">
        <v>791</v>
      </c>
    </row>
    <row r="4" spans="1:13" ht="15.75" thickTop="1" x14ac:dyDescent="0.25">
      <c r="A4" s="62" t="s">
        <v>789</v>
      </c>
      <c r="B4" s="63" t="s">
        <v>0</v>
      </c>
      <c r="C4" s="64" t="s">
        <v>1</v>
      </c>
      <c r="D4" s="116">
        <v>295</v>
      </c>
      <c r="E4" s="65" t="s">
        <v>860</v>
      </c>
      <c r="F4" s="65">
        <f>D4*0.95</f>
        <v>280.25</v>
      </c>
      <c r="G4" s="65">
        <f>D4*100%</f>
        <v>295</v>
      </c>
      <c r="H4" s="65">
        <f>D4*102%</f>
        <v>300.89999999999998</v>
      </c>
      <c r="I4" s="124">
        <v>4</v>
      </c>
      <c r="J4" s="124">
        <v>250</v>
      </c>
      <c r="K4" s="66">
        <f>I4+J4</f>
        <v>254</v>
      </c>
      <c r="L4" s="67">
        <f t="shared" ref="L4:L34" si="0">K4/D4</f>
        <v>0.86101694915254234</v>
      </c>
      <c r="M4" s="68"/>
    </row>
    <row r="5" spans="1:13" x14ac:dyDescent="0.25">
      <c r="A5" s="62" t="s">
        <v>3</v>
      </c>
      <c r="B5" s="63" t="s">
        <v>4</v>
      </c>
      <c r="C5" s="64" t="s">
        <v>5</v>
      </c>
      <c r="D5" s="69">
        <v>114</v>
      </c>
      <c r="E5" s="71">
        <v>45719</v>
      </c>
      <c r="F5" s="65">
        <f>D5*0.95</f>
        <v>108.3</v>
      </c>
      <c r="G5" s="65">
        <f t="shared" ref="G5:G44" si="1">D5*100%</f>
        <v>114</v>
      </c>
      <c r="H5" s="65">
        <f t="shared" ref="H5:H51" si="2">D5*102%</f>
        <v>116.28</v>
      </c>
      <c r="I5" s="124">
        <v>3</v>
      </c>
      <c r="J5" s="124">
        <v>102</v>
      </c>
      <c r="K5" s="66">
        <f t="shared" ref="K5:K51" si="3">I5+J5</f>
        <v>105</v>
      </c>
      <c r="L5" s="67">
        <f t="shared" si="0"/>
        <v>0.92105263157894735</v>
      </c>
      <c r="M5" s="68"/>
    </row>
    <row r="6" spans="1:13" x14ac:dyDescent="0.25">
      <c r="A6" s="62" t="s">
        <v>3</v>
      </c>
      <c r="B6" s="63" t="s">
        <v>6</v>
      </c>
      <c r="C6" s="64" t="s">
        <v>7</v>
      </c>
      <c r="D6" s="69">
        <v>101</v>
      </c>
      <c r="E6" s="65" t="s">
        <v>860</v>
      </c>
      <c r="F6" s="71">
        <v>45785</v>
      </c>
      <c r="G6" s="65">
        <f t="shared" si="1"/>
        <v>101</v>
      </c>
      <c r="H6" s="65">
        <f t="shared" si="2"/>
        <v>103.02</v>
      </c>
      <c r="I6" s="124">
        <v>0</v>
      </c>
      <c r="J6" s="124">
        <v>96</v>
      </c>
      <c r="K6" s="66">
        <f t="shared" si="3"/>
        <v>96</v>
      </c>
      <c r="L6" s="70">
        <f t="shared" si="0"/>
        <v>0.95049504950495045</v>
      </c>
      <c r="M6" s="68"/>
    </row>
    <row r="7" spans="1:13" x14ac:dyDescent="0.25">
      <c r="A7" s="62" t="s">
        <v>3</v>
      </c>
      <c r="B7" s="63" t="s">
        <v>8</v>
      </c>
      <c r="C7" s="64" t="s">
        <v>9</v>
      </c>
      <c r="D7" s="69">
        <v>111</v>
      </c>
      <c r="E7" s="71">
        <v>45671</v>
      </c>
      <c r="F7" s="71">
        <v>45719</v>
      </c>
      <c r="G7" s="65">
        <f t="shared" si="1"/>
        <v>111</v>
      </c>
      <c r="H7" s="65">
        <f t="shared" si="2"/>
        <v>113.22</v>
      </c>
      <c r="I7" s="124">
        <v>2</v>
      </c>
      <c r="J7" s="124">
        <v>107</v>
      </c>
      <c r="K7" s="66">
        <f t="shared" si="3"/>
        <v>109</v>
      </c>
      <c r="L7" s="70">
        <f t="shared" si="0"/>
        <v>0.98198198198198194</v>
      </c>
      <c r="M7" s="68"/>
    </row>
    <row r="8" spans="1:13" x14ac:dyDescent="0.25">
      <c r="A8" s="62" t="s">
        <v>3</v>
      </c>
      <c r="B8" s="63" t="s">
        <v>10</v>
      </c>
      <c r="C8" s="64" t="s">
        <v>11</v>
      </c>
      <c r="D8" s="69">
        <v>89</v>
      </c>
      <c r="E8" s="65" t="s">
        <v>860</v>
      </c>
      <c r="F8" s="65">
        <f t="shared" ref="F8:F18" si="4">D8*0.95</f>
        <v>84.55</v>
      </c>
      <c r="G8" s="65">
        <f t="shared" si="1"/>
        <v>89</v>
      </c>
      <c r="H8" s="65">
        <f t="shared" si="2"/>
        <v>90.78</v>
      </c>
      <c r="I8" s="124">
        <v>1</v>
      </c>
      <c r="J8" s="124">
        <v>75</v>
      </c>
      <c r="K8" s="66">
        <f t="shared" si="3"/>
        <v>76</v>
      </c>
      <c r="L8" s="70">
        <f t="shared" si="0"/>
        <v>0.8539325842696629</v>
      </c>
      <c r="M8" s="68"/>
    </row>
    <row r="9" spans="1:13" x14ac:dyDescent="0.25">
      <c r="A9" s="62" t="s">
        <v>3</v>
      </c>
      <c r="B9" s="63" t="s">
        <v>12</v>
      </c>
      <c r="C9" s="64" t="s">
        <v>13</v>
      </c>
      <c r="D9" s="69">
        <v>205</v>
      </c>
      <c r="E9" s="65" t="s">
        <v>860</v>
      </c>
      <c r="F9" s="65">
        <f t="shared" si="4"/>
        <v>194.75</v>
      </c>
      <c r="G9" s="65">
        <f t="shared" si="1"/>
        <v>205</v>
      </c>
      <c r="H9" s="65">
        <f t="shared" si="2"/>
        <v>209.1</v>
      </c>
      <c r="I9" s="124">
        <v>0</v>
      </c>
      <c r="J9" s="124">
        <v>178</v>
      </c>
      <c r="K9" s="66">
        <f t="shared" si="3"/>
        <v>178</v>
      </c>
      <c r="L9" s="70">
        <f t="shared" si="0"/>
        <v>0.86829268292682926</v>
      </c>
      <c r="M9" s="68"/>
    </row>
    <row r="10" spans="1:13" x14ac:dyDescent="0.25">
      <c r="A10" s="62" t="s">
        <v>3</v>
      </c>
      <c r="B10" s="63" t="s">
        <v>14</v>
      </c>
      <c r="C10" s="64" t="s">
        <v>15</v>
      </c>
      <c r="D10" s="69">
        <v>48</v>
      </c>
      <c r="E10" s="71">
        <v>45591</v>
      </c>
      <c r="F10" s="65">
        <f t="shared" si="4"/>
        <v>45.599999999999994</v>
      </c>
      <c r="G10" s="65">
        <f t="shared" si="1"/>
        <v>48</v>
      </c>
      <c r="H10" s="65">
        <f t="shared" si="2"/>
        <v>48.96</v>
      </c>
      <c r="I10" s="124">
        <v>4</v>
      </c>
      <c r="J10" s="124">
        <v>37</v>
      </c>
      <c r="K10" s="66">
        <f t="shared" si="3"/>
        <v>41</v>
      </c>
      <c r="L10" s="70">
        <f t="shared" si="0"/>
        <v>0.85416666666666663</v>
      </c>
      <c r="M10" s="68"/>
    </row>
    <row r="11" spans="1:13" x14ac:dyDescent="0.25">
      <c r="A11" s="62" t="s">
        <v>3</v>
      </c>
      <c r="B11" s="63" t="s">
        <v>16</v>
      </c>
      <c r="C11" s="64" t="s">
        <v>17</v>
      </c>
      <c r="D11" s="69">
        <v>32</v>
      </c>
      <c r="E11" s="71">
        <v>45591</v>
      </c>
      <c r="F11" s="65">
        <f t="shared" si="4"/>
        <v>30.4</v>
      </c>
      <c r="G11" s="65">
        <f t="shared" si="1"/>
        <v>32</v>
      </c>
      <c r="H11" s="65">
        <f t="shared" si="2"/>
        <v>32.64</v>
      </c>
      <c r="I11" s="124">
        <v>0</v>
      </c>
      <c r="J11" s="124">
        <v>30</v>
      </c>
      <c r="K11" s="66">
        <f t="shared" si="3"/>
        <v>30</v>
      </c>
      <c r="L11" s="70">
        <f t="shared" si="0"/>
        <v>0.9375</v>
      </c>
      <c r="M11" s="68"/>
    </row>
    <row r="12" spans="1:13" x14ac:dyDescent="0.25">
      <c r="A12" s="62" t="s">
        <v>3</v>
      </c>
      <c r="B12" s="63" t="s">
        <v>18</v>
      </c>
      <c r="C12" s="64" t="s">
        <v>19</v>
      </c>
      <c r="D12" s="69">
        <v>98</v>
      </c>
      <c r="E12" s="71">
        <v>45685</v>
      </c>
      <c r="F12" s="71">
        <v>45785</v>
      </c>
      <c r="G12" s="65">
        <f t="shared" si="1"/>
        <v>98</v>
      </c>
      <c r="H12" s="65">
        <f t="shared" si="2"/>
        <v>99.960000000000008</v>
      </c>
      <c r="I12" s="124">
        <v>1</v>
      </c>
      <c r="J12" s="124">
        <v>93</v>
      </c>
      <c r="K12" s="66">
        <f t="shared" si="3"/>
        <v>94</v>
      </c>
      <c r="L12" s="70">
        <f t="shared" si="0"/>
        <v>0.95918367346938771</v>
      </c>
      <c r="M12" s="68"/>
    </row>
    <row r="13" spans="1:13" x14ac:dyDescent="0.25">
      <c r="A13" s="62" t="s">
        <v>3</v>
      </c>
      <c r="B13" s="63" t="s">
        <v>20</v>
      </c>
      <c r="C13" s="64" t="s">
        <v>21</v>
      </c>
      <c r="D13" s="69">
        <v>44</v>
      </c>
      <c r="E13" s="71">
        <v>45719</v>
      </c>
      <c r="F13" s="65">
        <f t="shared" si="4"/>
        <v>41.8</v>
      </c>
      <c r="G13" s="65">
        <f t="shared" si="1"/>
        <v>44</v>
      </c>
      <c r="H13" s="65">
        <f t="shared" si="2"/>
        <v>44.88</v>
      </c>
      <c r="I13" s="124">
        <v>12</v>
      </c>
      <c r="J13" s="124">
        <v>27</v>
      </c>
      <c r="K13" s="66">
        <f t="shared" si="3"/>
        <v>39</v>
      </c>
      <c r="L13" s="70">
        <f t="shared" si="0"/>
        <v>0.88636363636363635</v>
      </c>
      <c r="M13" s="68"/>
    </row>
    <row r="14" spans="1:13" x14ac:dyDescent="0.25">
      <c r="A14" s="72" t="s">
        <v>3</v>
      </c>
      <c r="B14" s="73" t="s">
        <v>22</v>
      </c>
      <c r="C14" s="74" t="s">
        <v>23</v>
      </c>
      <c r="D14" s="89">
        <v>29</v>
      </c>
      <c r="E14" s="76">
        <v>45709</v>
      </c>
      <c r="F14" s="76">
        <v>45719</v>
      </c>
      <c r="G14" s="76">
        <v>45719</v>
      </c>
      <c r="H14" s="76">
        <v>45719</v>
      </c>
      <c r="I14" s="125">
        <v>4</v>
      </c>
      <c r="J14" s="125">
        <v>26</v>
      </c>
      <c r="K14" s="78">
        <f t="shared" si="3"/>
        <v>30</v>
      </c>
      <c r="L14" s="79">
        <f t="shared" si="0"/>
        <v>1.0344827586206897</v>
      </c>
      <c r="M14" s="76">
        <v>45719</v>
      </c>
    </row>
    <row r="15" spans="1:13" x14ac:dyDescent="0.25">
      <c r="A15" s="62" t="s">
        <v>3</v>
      </c>
      <c r="B15" s="63" t="s">
        <v>24</v>
      </c>
      <c r="C15" s="64" t="s">
        <v>25</v>
      </c>
      <c r="D15" s="69">
        <v>88</v>
      </c>
      <c r="E15" s="65" t="s">
        <v>860</v>
      </c>
      <c r="F15" s="65">
        <f t="shared" si="4"/>
        <v>83.6</v>
      </c>
      <c r="G15" s="65">
        <f t="shared" si="1"/>
        <v>88</v>
      </c>
      <c r="H15" s="65">
        <f t="shared" si="2"/>
        <v>89.76</v>
      </c>
      <c r="I15" s="124">
        <v>0</v>
      </c>
      <c r="J15" s="124">
        <v>74</v>
      </c>
      <c r="K15" s="66">
        <f t="shared" si="3"/>
        <v>74</v>
      </c>
      <c r="L15" s="70">
        <f t="shared" si="0"/>
        <v>0.84090909090909094</v>
      </c>
      <c r="M15" s="68"/>
    </row>
    <row r="16" spans="1:13" x14ac:dyDescent="0.25">
      <c r="A16" s="62" t="s">
        <v>3</v>
      </c>
      <c r="B16" s="63" t="s">
        <v>26</v>
      </c>
      <c r="C16" s="64" t="s">
        <v>27</v>
      </c>
      <c r="D16" s="69">
        <v>115</v>
      </c>
      <c r="E16" s="71">
        <v>45635</v>
      </c>
      <c r="F16" s="71">
        <v>45785</v>
      </c>
      <c r="G16" s="65">
        <f t="shared" si="1"/>
        <v>115</v>
      </c>
      <c r="H16" s="65">
        <f t="shared" si="2"/>
        <v>117.3</v>
      </c>
      <c r="I16" s="124">
        <v>8</v>
      </c>
      <c r="J16" s="124">
        <v>102</v>
      </c>
      <c r="K16" s="66">
        <f t="shared" si="3"/>
        <v>110</v>
      </c>
      <c r="L16" s="70">
        <f t="shared" si="0"/>
        <v>0.95652173913043481</v>
      </c>
      <c r="M16" s="68"/>
    </row>
    <row r="17" spans="1:13" x14ac:dyDescent="0.25">
      <c r="A17" s="62" t="s">
        <v>3</v>
      </c>
      <c r="B17" s="63" t="s">
        <v>28</v>
      </c>
      <c r="C17" s="64" t="s">
        <v>29</v>
      </c>
      <c r="D17" s="69">
        <v>50</v>
      </c>
      <c r="E17" s="71">
        <v>45643</v>
      </c>
      <c r="F17" s="65">
        <f t="shared" si="4"/>
        <v>47.5</v>
      </c>
      <c r="G17" s="65">
        <f t="shared" si="1"/>
        <v>50</v>
      </c>
      <c r="H17" s="65">
        <f t="shared" si="2"/>
        <v>51</v>
      </c>
      <c r="I17" s="124">
        <v>1</v>
      </c>
      <c r="J17" s="124">
        <v>46</v>
      </c>
      <c r="K17" s="66">
        <f t="shared" si="3"/>
        <v>47</v>
      </c>
      <c r="L17" s="70">
        <f t="shared" si="0"/>
        <v>0.94</v>
      </c>
      <c r="M17" s="68"/>
    </row>
    <row r="18" spans="1:13" x14ac:dyDescent="0.25">
      <c r="A18" s="62" t="s">
        <v>3</v>
      </c>
      <c r="B18" s="63" t="s">
        <v>30</v>
      </c>
      <c r="C18" s="64" t="s">
        <v>31</v>
      </c>
      <c r="D18" s="69">
        <v>45</v>
      </c>
      <c r="E18" s="71">
        <v>45591</v>
      </c>
      <c r="F18" s="65">
        <f t="shared" si="4"/>
        <v>42.75</v>
      </c>
      <c r="G18" s="65">
        <f t="shared" si="1"/>
        <v>45</v>
      </c>
      <c r="H18" s="65">
        <f t="shared" si="2"/>
        <v>45.9</v>
      </c>
      <c r="I18" s="124">
        <v>10</v>
      </c>
      <c r="J18" s="124">
        <v>30</v>
      </c>
      <c r="K18" s="66">
        <v>42</v>
      </c>
      <c r="L18" s="70">
        <f t="shared" si="0"/>
        <v>0.93333333333333335</v>
      </c>
      <c r="M18" s="68"/>
    </row>
    <row r="19" spans="1:13" x14ac:dyDescent="0.25">
      <c r="A19" s="72" t="s">
        <v>3</v>
      </c>
      <c r="B19" s="73" t="s">
        <v>32</v>
      </c>
      <c r="C19" s="74" t="s">
        <v>33</v>
      </c>
      <c r="D19" s="89">
        <v>37</v>
      </c>
      <c r="E19" s="76">
        <v>45671</v>
      </c>
      <c r="F19" s="76">
        <v>45671</v>
      </c>
      <c r="G19" s="76">
        <v>45671</v>
      </c>
      <c r="H19" s="77">
        <f t="shared" si="2"/>
        <v>37.74</v>
      </c>
      <c r="I19" s="125">
        <v>4</v>
      </c>
      <c r="J19" s="125">
        <v>33</v>
      </c>
      <c r="K19" s="78">
        <f t="shared" si="3"/>
        <v>37</v>
      </c>
      <c r="L19" s="79">
        <f t="shared" si="0"/>
        <v>1</v>
      </c>
      <c r="M19" s="80">
        <v>45671</v>
      </c>
    </row>
    <row r="20" spans="1:13" x14ac:dyDescent="0.25">
      <c r="A20" s="72" t="s">
        <v>3</v>
      </c>
      <c r="B20" s="73" t="s">
        <v>34</v>
      </c>
      <c r="C20" s="74" t="s">
        <v>35</v>
      </c>
      <c r="D20" s="75">
        <v>14</v>
      </c>
      <c r="E20" s="76">
        <v>45573</v>
      </c>
      <c r="F20" s="80">
        <v>45580</v>
      </c>
      <c r="G20" s="80">
        <v>45580</v>
      </c>
      <c r="H20" s="80">
        <v>45580</v>
      </c>
      <c r="I20" s="125">
        <v>0</v>
      </c>
      <c r="J20" s="125">
        <v>15</v>
      </c>
      <c r="K20" s="78">
        <f t="shared" si="3"/>
        <v>15</v>
      </c>
      <c r="L20" s="79">
        <f t="shared" si="0"/>
        <v>1.0714285714285714</v>
      </c>
      <c r="M20" s="80">
        <v>45580</v>
      </c>
    </row>
    <row r="21" spans="1:13" x14ac:dyDescent="0.25">
      <c r="A21" s="62" t="s">
        <v>3</v>
      </c>
      <c r="B21" s="63" t="s">
        <v>36</v>
      </c>
      <c r="C21" s="64" t="s">
        <v>37</v>
      </c>
      <c r="D21" s="69">
        <v>63</v>
      </c>
      <c r="E21" s="71">
        <v>45685</v>
      </c>
      <c r="F21" s="71">
        <v>45685</v>
      </c>
      <c r="G21" s="65">
        <f t="shared" si="1"/>
        <v>63</v>
      </c>
      <c r="H21" s="65">
        <f t="shared" si="2"/>
        <v>64.260000000000005</v>
      </c>
      <c r="I21" s="124">
        <v>6</v>
      </c>
      <c r="J21" s="124">
        <v>54</v>
      </c>
      <c r="K21" s="66">
        <f t="shared" si="3"/>
        <v>60</v>
      </c>
      <c r="L21" s="70">
        <f t="shared" si="0"/>
        <v>0.95238095238095233</v>
      </c>
      <c r="M21" s="68"/>
    </row>
    <row r="22" spans="1:13" x14ac:dyDescent="0.25">
      <c r="A22" s="62" t="s">
        <v>3</v>
      </c>
      <c r="B22" s="63" t="s">
        <v>38</v>
      </c>
      <c r="C22" s="64" t="s">
        <v>39</v>
      </c>
      <c r="D22" s="69">
        <v>120</v>
      </c>
      <c r="E22" s="71">
        <v>45719</v>
      </c>
      <c r="F22" s="65">
        <f t="shared" ref="F22:F30" si="5">D22*0.95</f>
        <v>114</v>
      </c>
      <c r="G22" s="65">
        <f t="shared" si="1"/>
        <v>120</v>
      </c>
      <c r="H22" s="65">
        <f t="shared" si="2"/>
        <v>122.4</v>
      </c>
      <c r="I22" s="124">
        <v>9</v>
      </c>
      <c r="J22" s="124">
        <v>99</v>
      </c>
      <c r="K22" s="66">
        <f t="shared" si="3"/>
        <v>108</v>
      </c>
      <c r="L22" s="70">
        <f t="shared" si="0"/>
        <v>0.9</v>
      </c>
      <c r="M22" s="68"/>
    </row>
    <row r="23" spans="1:13" x14ac:dyDescent="0.25">
      <c r="A23" s="62" t="s">
        <v>3</v>
      </c>
      <c r="B23" s="63" t="s">
        <v>40</v>
      </c>
      <c r="C23" s="64" t="s">
        <v>41</v>
      </c>
      <c r="D23" s="69">
        <v>42</v>
      </c>
      <c r="E23" s="71">
        <v>45643</v>
      </c>
      <c r="F23" s="71">
        <v>45762</v>
      </c>
      <c r="G23" s="65">
        <f t="shared" si="1"/>
        <v>42</v>
      </c>
      <c r="H23" s="65">
        <f t="shared" si="2"/>
        <v>42.84</v>
      </c>
      <c r="I23" s="124">
        <v>14</v>
      </c>
      <c r="J23" s="124">
        <v>27</v>
      </c>
      <c r="K23" s="66">
        <f t="shared" si="3"/>
        <v>41</v>
      </c>
      <c r="L23" s="70">
        <f t="shared" si="0"/>
        <v>0.97619047619047616</v>
      </c>
      <c r="M23" s="68"/>
    </row>
    <row r="24" spans="1:13" x14ac:dyDescent="0.25">
      <c r="A24" s="62" t="s">
        <v>3</v>
      </c>
      <c r="B24" s="63" t="s">
        <v>42</v>
      </c>
      <c r="C24" s="64" t="s">
        <v>43</v>
      </c>
      <c r="D24" s="69">
        <v>164</v>
      </c>
      <c r="E24" s="71">
        <v>45671</v>
      </c>
      <c r="F24" s="71">
        <v>45762</v>
      </c>
      <c r="G24" s="71">
        <v>45762</v>
      </c>
      <c r="H24" s="65">
        <f t="shared" si="2"/>
        <v>167.28</v>
      </c>
      <c r="I24" s="124">
        <v>8</v>
      </c>
      <c r="J24" s="124">
        <v>151</v>
      </c>
      <c r="K24" s="66">
        <f t="shared" si="3"/>
        <v>159</v>
      </c>
      <c r="L24" s="70">
        <f t="shared" si="0"/>
        <v>0.96951219512195119</v>
      </c>
      <c r="M24" s="68"/>
    </row>
    <row r="25" spans="1:13" x14ac:dyDescent="0.25">
      <c r="A25" s="62" t="s">
        <v>3</v>
      </c>
      <c r="B25" s="63" t="s">
        <v>44</v>
      </c>
      <c r="C25" s="64" t="s">
        <v>45</v>
      </c>
      <c r="D25" s="69">
        <v>113</v>
      </c>
      <c r="E25" s="65" t="s">
        <v>861</v>
      </c>
      <c r="F25" s="65">
        <f t="shared" si="5"/>
        <v>107.35</v>
      </c>
      <c r="G25" s="65">
        <f t="shared" si="1"/>
        <v>113</v>
      </c>
      <c r="H25" s="65">
        <f t="shared" si="2"/>
        <v>115.26</v>
      </c>
      <c r="I25" s="124">
        <v>6</v>
      </c>
      <c r="J25" s="124">
        <v>83</v>
      </c>
      <c r="K25" s="66">
        <f t="shared" si="3"/>
        <v>89</v>
      </c>
      <c r="L25" s="70">
        <f t="shared" si="0"/>
        <v>0.78761061946902655</v>
      </c>
      <c r="M25" s="68"/>
    </row>
    <row r="26" spans="1:13" x14ac:dyDescent="0.25">
      <c r="A26" s="81" t="s">
        <v>3</v>
      </c>
      <c r="B26" s="82" t="s">
        <v>46</v>
      </c>
      <c r="C26" s="83" t="s">
        <v>47</v>
      </c>
      <c r="D26" s="84">
        <v>6</v>
      </c>
      <c r="E26" s="88">
        <v>45643</v>
      </c>
      <c r="F26" s="88">
        <v>45643</v>
      </c>
      <c r="G26" s="88">
        <v>45643</v>
      </c>
      <c r="H26" s="88">
        <v>45643</v>
      </c>
      <c r="I26" s="126">
        <v>0</v>
      </c>
      <c r="J26" s="126">
        <v>7</v>
      </c>
      <c r="K26" s="86">
        <f t="shared" si="3"/>
        <v>7</v>
      </c>
      <c r="L26" s="87">
        <f t="shared" si="0"/>
        <v>1.1666666666666667</v>
      </c>
      <c r="M26" s="88">
        <v>45643</v>
      </c>
    </row>
    <row r="27" spans="1:13" x14ac:dyDescent="0.25">
      <c r="A27" s="62" t="s">
        <v>3</v>
      </c>
      <c r="B27" s="63" t="s">
        <v>48</v>
      </c>
      <c r="C27" s="64" t="s">
        <v>49</v>
      </c>
      <c r="D27" s="69">
        <v>64</v>
      </c>
      <c r="E27" s="71">
        <v>45635</v>
      </c>
      <c r="F27" s="65">
        <f t="shared" si="5"/>
        <v>60.8</v>
      </c>
      <c r="G27" s="65">
        <f t="shared" si="1"/>
        <v>64</v>
      </c>
      <c r="H27" s="65">
        <f t="shared" si="2"/>
        <v>65.28</v>
      </c>
      <c r="I27" s="124">
        <v>2</v>
      </c>
      <c r="J27" s="124">
        <v>56</v>
      </c>
      <c r="K27" s="66">
        <f t="shared" si="3"/>
        <v>58</v>
      </c>
      <c r="L27" s="70">
        <f t="shared" si="0"/>
        <v>0.90625</v>
      </c>
      <c r="M27" s="68"/>
    </row>
    <row r="28" spans="1:13" x14ac:dyDescent="0.25">
      <c r="A28" s="62" t="s">
        <v>3</v>
      </c>
      <c r="B28" s="63" t="s">
        <v>50</v>
      </c>
      <c r="C28" s="64" t="s">
        <v>51</v>
      </c>
      <c r="D28" s="69">
        <v>18</v>
      </c>
      <c r="E28" s="71">
        <v>45552</v>
      </c>
      <c r="F28" s="65">
        <f t="shared" si="5"/>
        <v>17.099999999999998</v>
      </c>
      <c r="G28" s="65">
        <f t="shared" si="1"/>
        <v>18</v>
      </c>
      <c r="H28" s="65">
        <f t="shared" si="2"/>
        <v>18.36</v>
      </c>
      <c r="I28" s="124">
        <v>0</v>
      </c>
      <c r="J28" s="124">
        <v>17</v>
      </c>
      <c r="K28" s="66">
        <f t="shared" si="3"/>
        <v>17</v>
      </c>
      <c r="L28" s="70">
        <f t="shared" si="0"/>
        <v>0.94444444444444442</v>
      </c>
      <c r="M28" s="68"/>
    </row>
    <row r="29" spans="1:13" x14ac:dyDescent="0.25">
      <c r="A29" s="62" t="s">
        <v>3</v>
      </c>
      <c r="B29" s="63" t="s">
        <v>52</v>
      </c>
      <c r="C29" s="64" t="s">
        <v>53</v>
      </c>
      <c r="D29" s="69">
        <v>229</v>
      </c>
      <c r="E29" s="65" t="s">
        <v>862</v>
      </c>
      <c r="F29" s="65">
        <f t="shared" si="5"/>
        <v>217.54999999999998</v>
      </c>
      <c r="G29" s="65">
        <f t="shared" si="1"/>
        <v>229</v>
      </c>
      <c r="H29" s="65">
        <f t="shared" si="2"/>
        <v>233.58</v>
      </c>
      <c r="I29" s="124">
        <v>11</v>
      </c>
      <c r="J29" s="124">
        <v>188</v>
      </c>
      <c r="K29" s="66">
        <f t="shared" si="3"/>
        <v>199</v>
      </c>
      <c r="L29" s="70">
        <f t="shared" si="0"/>
        <v>0.86899563318777295</v>
      </c>
      <c r="M29" s="68"/>
    </row>
    <row r="30" spans="1:13" x14ac:dyDescent="0.25">
      <c r="A30" s="62" t="s">
        <v>3</v>
      </c>
      <c r="B30" s="63" t="s">
        <v>54</v>
      </c>
      <c r="C30" s="64" t="s">
        <v>55</v>
      </c>
      <c r="D30" s="69">
        <v>73</v>
      </c>
      <c r="E30" s="65" t="s">
        <v>862</v>
      </c>
      <c r="F30" s="65">
        <f t="shared" si="5"/>
        <v>69.349999999999994</v>
      </c>
      <c r="G30" s="65">
        <f t="shared" si="1"/>
        <v>73</v>
      </c>
      <c r="H30" s="65">
        <f t="shared" si="2"/>
        <v>74.460000000000008</v>
      </c>
      <c r="I30" s="124">
        <v>2</v>
      </c>
      <c r="J30" s="124">
        <v>60</v>
      </c>
      <c r="K30" s="66">
        <f t="shared" si="3"/>
        <v>62</v>
      </c>
      <c r="L30" s="70">
        <f t="shared" si="0"/>
        <v>0.84931506849315064</v>
      </c>
      <c r="M30" s="68"/>
    </row>
    <row r="31" spans="1:13" x14ac:dyDescent="0.25">
      <c r="A31" s="72" t="s">
        <v>3</v>
      </c>
      <c r="B31" s="73" t="s">
        <v>56</v>
      </c>
      <c r="C31" s="74" t="s">
        <v>57</v>
      </c>
      <c r="D31" s="89">
        <v>86</v>
      </c>
      <c r="E31" s="76">
        <v>45635</v>
      </c>
      <c r="F31" s="76">
        <v>45671</v>
      </c>
      <c r="G31" s="76">
        <v>45699</v>
      </c>
      <c r="H31" s="76">
        <v>45699</v>
      </c>
      <c r="I31" s="125">
        <v>14</v>
      </c>
      <c r="J31" s="125">
        <v>77</v>
      </c>
      <c r="K31" s="78">
        <f t="shared" si="3"/>
        <v>91</v>
      </c>
      <c r="L31" s="79">
        <f t="shared" si="0"/>
        <v>1.058139534883721</v>
      </c>
      <c r="M31" s="80">
        <v>45699</v>
      </c>
    </row>
    <row r="32" spans="1:13" x14ac:dyDescent="0.25">
      <c r="A32" s="62" t="s">
        <v>3</v>
      </c>
      <c r="B32" s="63" t="s">
        <v>58</v>
      </c>
      <c r="C32" s="64" t="s">
        <v>59</v>
      </c>
      <c r="D32" s="69">
        <v>26</v>
      </c>
      <c r="E32" s="65" t="s">
        <v>862</v>
      </c>
      <c r="F32" s="65">
        <f t="shared" ref="F32:F37" si="6">D32*0.95</f>
        <v>24.7</v>
      </c>
      <c r="G32" s="65">
        <f t="shared" si="1"/>
        <v>26</v>
      </c>
      <c r="H32" s="65">
        <f t="shared" si="2"/>
        <v>26.52</v>
      </c>
      <c r="I32" s="124">
        <v>0</v>
      </c>
      <c r="J32" s="124">
        <v>22</v>
      </c>
      <c r="K32" s="66">
        <f t="shared" si="3"/>
        <v>22</v>
      </c>
      <c r="L32" s="70">
        <f t="shared" si="0"/>
        <v>0.84615384615384615</v>
      </c>
      <c r="M32" s="68"/>
    </row>
    <row r="33" spans="1:13" x14ac:dyDescent="0.25">
      <c r="A33" s="62" t="s">
        <v>3</v>
      </c>
      <c r="B33" s="63" t="s">
        <v>60</v>
      </c>
      <c r="C33" s="64" t="s">
        <v>61</v>
      </c>
      <c r="D33" s="69">
        <v>106</v>
      </c>
      <c r="E33" s="71">
        <v>45657</v>
      </c>
      <c r="F33" s="65">
        <f t="shared" si="6"/>
        <v>100.69999999999999</v>
      </c>
      <c r="G33" s="65">
        <f t="shared" si="1"/>
        <v>106</v>
      </c>
      <c r="H33" s="65">
        <f t="shared" si="2"/>
        <v>108.12</v>
      </c>
      <c r="I33" s="124">
        <v>8</v>
      </c>
      <c r="J33" s="124">
        <v>92</v>
      </c>
      <c r="K33" s="66">
        <f t="shared" si="3"/>
        <v>100</v>
      </c>
      <c r="L33" s="70">
        <f t="shared" si="0"/>
        <v>0.94339622641509435</v>
      </c>
      <c r="M33" s="68"/>
    </row>
    <row r="34" spans="1:13" x14ac:dyDescent="0.25">
      <c r="A34" s="62" t="s">
        <v>3</v>
      </c>
      <c r="B34" s="63" t="s">
        <v>62</v>
      </c>
      <c r="C34" s="64" t="s">
        <v>63</v>
      </c>
      <c r="D34" s="69">
        <v>175</v>
      </c>
      <c r="E34" s="71">
        <v>45719</v>
      </c>
      <c r="F34" s="65">
        <f t="shared" si="6"/>
        <v>166.25</v>
      </c>
      <c r="G34" s="65">
        <f t="shared" si="1"/>
        <v>175</v>
      </c>
      <c r="H34" s="65">
        <f t="shared" si="2"/>
        <v>178.5</v>
      </c>
      <c r="I34" s="124">
        <v>11</v>
      </c>
      <c r="J34" s="124">
        <v>142</v>
      </c>
      <c r="K34" s="66">
        <f t="shared" si="3"/>
        <v>153</v>
      </c>
      <c r="L34" s="70">
        <f t="shared" si="0"/>
        <v>0.87428571428571433</v>
      </c>
      <c r="M34" s="68"/>
    </row>
    <row r="35" spans="1:13" x14ac:dyDescent="0.25">
      <c r="A35" s="62" t="s">
        <v>3</v>
      </c>
      <c r="B35" s="63" t="s">
        <v>64</v>
      </c>
      <c r="C35" s="64" t="s">
        <v>65</v>
      </c>
      <c r="D35" s="69">
        <v>125</v>
      </c>
      <c r="E35" s="65" t="s">
        <v>862</v>
      </c>
      <c r="F35" s="65">
        <f t="shared" si="6"/>
        <v>118.75</v>
      </c>
      <c r="G35" s="65">
        <f t="shared" si="1"/>
        <v>125</v>
      </c>
      <c r="H35" s="65">
        <f t="shared" si="2"/>
        <v>127.5</v>
      </c>
      <c r="I35" s="124">
        <v>3</v>
      </c>
      <c r="J35" s="124">
        <v>104</v>
      </c>
      <c r="K35" s="66">
        <f t="shared" si="3"/>
        <v>107</v>
      </c>
      <c r="L35" s="70">
        <f t="shared" ref="L35:L51" si="7">K35/D35</f>
        <v>0.85599999999999998</v>
      </c>
      <c r="M35" s="68"/>
    </row>
    <row r="36" spans="1:13" x14ac:dyDescent="0.25">
      <c r="A36" s="72" t="s">
        <v>3</v>
      </c>
      <c r="B36" s="73" t="s">
        <v>66</v>
      </c>
      <c r="C36" s="74" t="s">
        <v>67</v>
      </c>
      <c r="D36" s="89">
        <v>18</v>
      </c>
      <c r="E36" s="76">
        <v>45580</v>
      </c>
      <c r="F36" s="80">
        <v>45601</v>
      </c>
      <c r="G36" s="80">
        <v>45601</v>
      </c>
      <c r="H36" s="80">
        <v>45601</v>
      </c>
      <c r="I36" s="125">
        <v>0</v>
      </c>
      <c r="J36" s="125">
        <v>20</v>
      </c>
      <c r="K36" s="78">
        <f t="shared" si="3"/>
        <v>20</v>
      </c>
      <c r="L36" s="79">
        <f t="shared" si="7"/>
        <v>1.1111111111111112</v>
      </c>
      <c r="M36" s="80">
        <v>45601</v>
      </c>
    </row>
    <row r="37" spans="1:13" x14ac:dyDescent="0.25">
      <c r="A37" s="62" t="s">
        <v>3</v>
      </c>
      <c r="B37" s="63" t="s">
        <v>68</v>
      </c>
      <c r="C37" s="64" t="s">
        <v>69</v>
      </c>
      <c r="D37" s="69">
        <v>56</v>
      </c>
      <c r="E37" s="71">
        <v>45635</v>
      </c>
      <c r="F37" s="65">
        <f t="shared" si="6"/>
        <v>53.199999999999996</v>
      </c>
      <c r="G37" s="65">
        <f t="shared" si="1"/>
        <v>56</v>
      </c>
      <c r="H37" s="65">
        <f t="shared" si="2"/>
        <v>57.120000000000005</v>
      </c>
      <c r="I37" s="124">
        <v>6</v>
      </c>
      <c r="J37" s="124">
        <v>44</v>
      </c>
      <c r="K37" s="66">
        <f t="shared" si="3"/>
        <v>50</v>
      </c>
      <c r="L37" s="70">
        <f t="shared" si="7"/>
        <v>0.8928571428571429</v>
      </c>
      <c r="M37" s="68"/>
    </row>
    <row r="38" spans="1:13" x14ac:dyDescent="0.25">
      <c r="A38" s="62" t="s">
        <v>3</v>
      </c>
      <c r="B38" s="63" t="s">
        <v>70</v>
      </c>
      <c r="C38" s="64" t="s">
        <v>71</v>
      </c>
      <c r="D38" s="69">
        <v>36</v>
      </c>
      <c r="E38" s="65" t="s">
        <v>862</v>
      </c>
      <c r="F38" s="71">
        <v>45785</v>
      </c>
      <c r="G38" s="65">
        <f t="shared" si="1"/>
        <v>36</v>
      </c>
      <c r="H38" s="65">
        <f t="shared" si="2"/>
        <v>36.72</v>
      </c>
      <c r="I38" s="124">
        <v>2</v>
      </c>
      <c r="J38" s="124">
        <v>33</v>
      </c>
      <c r="K38" s="66">
        <f t="shared" si="3"/>
        <v>35</v>
      </c>
      <c r="L38" s="70">
        <f t="shared" si="7"/>
        <v>0.97222222222222221</v>
      </c>
      <c r="M38" s="68"/>
    </row>
    <row r="39" spans="1:13" x14ac:dyDescent="0.25">
      <c r="A39" s="72" t="s">
        <v>3</v>
      </c>
      <c r="B39" s="73" t="s">
        <v>72</v>
      </c>
      <c r="C39" s="74" t="s">
        <v>73</v>
      </c>
      <c r="D39" s="89">
        <v>20</v>
      </c>
      <c r="E39" s="76">
        <v>45651</v>
      </c>
      <c r="F39" s="76">
        <v>45651</v>
      </c>
      <c r="G39" s="76">
        <v>45651</v>
      </c>
      <c r="H39" s="77">
        <f t="shared" si="2"/>
        <v>20.399999999999999</v>
      </c>
      <c r="I39" s="125">
        <v>3</v>
      </c>
      <c r="J39" s="125">
        <v>17</v>
      </c>
      <c r="K39" s="78">
        <f t="shared" si="3"/>
        <v>20</v>
      </c>
      <c r="L39" s="79">
        <f t="shared" si="7"/>
        <v>1</v>
      </c>
      <c r="M39" s="80">
        <v>45651</v>
      </c>
    </row>
    <row r="40" spans="1:13" x14ac:dyDescent="0.25">
      <c r="A40" s="62" t="s">
        <v>3</v>
      </c>
      <c r="B40" s="63" t="s">
        <v>74</v>
      </c>
      <c r="C40" s="64" t="s">
        <v>75</v>
      </c>
      <c r="D40" s="69">
        <v>109</v>
      </c>
      <c r="E40" s="71">
        <v>45671</v>
      </c>
      <c r="F40" s="65">
        <f>D40*0.95</f>
        <v>103.55</v>
      </c>
      <c r="G40" s="65">
        <f t="shared" si="1"/>
        <v>109</v>
      </c>
      <c r="H40" s="65">
        <f t="shared" si="2"/>
        <v>111.18</v>
      </c>
      <c r="I40" s="124">
        <v>2</v>
      </c>
      <c r="J40" s="124">
        <v>95</v>
      </c>
      <c r="K40" s="66">
        <f t="shared" si="3"/>
        <v>97</v>
      </c>
      <c r="L40" s="70">
        <f t="shared" si="7"/>
        <v>0.88990825688073394</v>
      </c>
      <c r="M40" s="68"/>
    </row>
    <row r="41" spans="1:13" x14ac:dyDescent="0.25">
      <c r="A41" s="62" t="s">
        <v>3</v>
      </c>
      <c r="B41" s="63" t="s">
        <v>76</v>
      </c>
      <c r="C41" s="64" t="s">
        <v>77</v>
      </c>
      <c r="D41" s="69">
        <v>18</v>
      </c>
      <c r="E41" s="71">
        <v>45608</v>
      </c>
      <c r="F41" s="65">
        <f>D41*0.95</f>
        <v>17.099999999999998</v>
      </c>
      <c r="G41" s="65">
        <f t="shared" si="1"/>
        <v>18</v>
      </c>
      <c r="H41" s="65">
        <f t="shared" si="2"/>
        <v>18.36</v>
      </c>
      <c r="I41" s="124">
        <v>0</v>
      </c>
      <c r="J41" s="124">
        <v>17</v>
      </c>
      <c r="K41" s="66">
        <f t="shared" si="3"/>
        <v>17</v>
      </c>
      <c r="L41" s="70">
        <f t="shared" si="7"/>
        <v>0.94444444444444442</v>
      </c>
      <c r="M41" s="68"/>
    </row>
    <row r="42" spans="1:13" x14ac:dyDescent="0.25">
      <c r="A42" s="62" t="s">
        <v>3</v>
      </c>
      <c r="B42" s="63" t="s">
        <v>78</v>
      </c>
      <c r="C42" s="64" t="s">
        <v>79</v>
      </c>
      <c r="D42" s="69">
        <v>44</v>
      </c>
      <c r="E42" s="65" t="s">
        <v>862</v>
      </c>
      <c r="F42" s="65">
        <f>D42*0.95</f>
        <v>41.8</v>
      </c>
      <c r="G42" s="65">
        <f t="shared" si="1"/>
        <v>44</v>
      </c>
      <c r="H42" s="65">
        <f t="shared" si="2"/>
        <v>44.88</v>
      </c>
      <c r="I42" s="124">
        <v>1</v>
      </c>
      <c r="J42" s="124">
        <v>36</v>
      </c>
      <c r="K42" s="66">
        <f t="shared" si="3"/>
        <v>37</v>
      </c>
      <c r="L42" s="70">
        <f t="shared" si="7"/>
        <v>0.84090909090909094</v>
      </c>
      <c r="M42" s="68"/>
    </row>
    <row r="43" spans="1:13" x14ac:dyDescent="0.25">
      <c r="A43" s="81" t="s">
        <v>3</v>
      </c>
      <c r="B43" s="82" t="s">
        <v>80</v>
      </c>
      <c r="C43" s="83" t="s">
        <v>81</v>
      </c>
      <c r="D43" s="90">
        <v>9</v>
      </c>
      <c r="E43" s="85">
        <f>D43*0.85</f>
        <v>7.6499999999999995</v>
      </c>
      <c r="F43" s="85">
        <f>D43*0.95</f>
        <v>8.5499999999999989</v>
      </c>
      <c r="G43" s="85">
        <f t="shared" si="1"/>
        <v>9</v>
      </c>
      <c r="H43" s="85">
        <f t="shared" si="2"/>
        <v>9.18</v>
      </c>
      <c r="I43" s="126">
        <v>0</v>
      </c>
      <c r="J43" s="126">
        <v>7</v>
      </c>
      <c r="K43" s="86">
        <f t="shared" si="3"/>
        <v>7</v>
      </c>
      <c r="L43" s="87">
        <f t="shared" si="7"/>
        <v>0.77777777777777779</v>
      </c>
      <c r="M43" s="88"/>
    </row>
    <row r="44" spans="1:13" x14ac:dyDescent="0.25">
      <c r="A44" s="62" t="s">
        <v>3</v>
      </c>
      <c r="B44" s="63" t="s">
        <v>82</v>
      </c>
      <c r="C44" s="64" t="s">
        <v>83</v>
      </c>
      <c r="D44" s="69">
        <v>88</v>
      </c>
      <c r="E44" s="71">
        <v>45709</v>
      </c>
      <c r="F44" s="65">
        <f>D44*0.95</f>
        <v>83.6</v>
      </c>
      <c r="G44" s="65">
        <f t="shared" si="1"/>
        <v>88</v>
      </c>
      <c r="H44" s="65">
        <f t="shared" si="2"/>
        <v>89.76</v>
      </c>
      <c r="I44" s="124">
        <v>2</v>
      </c>
      <c r="J44" s="124">
        <v>77</v>
      </c>
      <c r="K44" s="66">
        <f t="shared" si="3"/>
        <v>79</v>
      </c>
      <c r="L44" s="70">
        <f t="shared" si="7"/>
        <v>0.89772727272727271</v>
      </c>
      <c r="M44" s="68"/>
    </row>
    <row r="45" spans="1:13" x14ac:dyDescent="0.25">
      <c r="A45" s="72" t="s">
        <v>3</v>
      </c>
      <c r="B45" s="73" t="s">
        <v>84</v>
      </c>
      <c r="C45" s="74" t="s">
        <v>85</v>
      </c>
      <c r="D45" s="89">
        <v>55</v>
      </c>
      <c r="E45" s="76">
        <v>45552</v>
      </c>
      <c r="F45" s="76">
        <v>45552</v>
      </c>
      <c r="G45" s="76">
        <v>45622</v>
      </c>
      <c r="H45" s="76">
        <v>45622</v>
      </c>
      <c r="I45" s="125">
        <v>11</v>
      </c>
      <c r="J45" s="125">
        <v>46</v>
      </c>
      <c r="K45" s="78">
        <f t="shared" si="3"/>
        <v>57</v>
      </c>
      <c r="L45" s="79">
        <f t="shared" si="7"/>
        <v>1.0363636363636364</v>
      </c>
      <c r="M45" s="80">
        <v>45622</v>
      </c>
    </row>
    <row r="46" spans="1:13" x14ac:dyDescent="0.25">
      <c r="A46" s="62" t="s">
        <v>3</v>
      </c>
      <c r="B46" s="63" t="s">
        <v>86</v>
      </c>
      <c r="C46" s="64" t="s">
        <v>87</v>
      </c>
      <c r="D46" s="69">
        <v>8</v>
      </c>
      <c r="E46" s="71">
        <v>45651</v>
      </c>
      <c r="F46" s="65">
        <f t="shared" ref="F46:F51" si="8">D46*0.95</f>
        <v>7.6</v>
      </c>
      <c r="G46" s="65">
        <f t="shared" ref="G46:G51" si="9">D46*100%</f>
        <v>8</v>
      </c>
      <c r="H46" s="65">
        <f t="shared" si="2"/>
        <v>8.16</v>
      </c>
      <c r="I46" s="124">
        <v>0</v>
      </c>
      <c r="J46" s="124">
        <v>7</v>
      </c>
      <c r="K46" s="66">
        <f t="shared" si="3"/>
        <v>7</v>
      </c>
      <c r="L46" s="70">
        <f t="shared" si="7"/>
        <v>0.875</v>
      </c>
      <c r="M46" s="68"/>
    </row>
    <row r="47" spans="1:13" x14ac:dyDescent="0.25">
      <c r="A47" s="72" t="s">
        <v>3</v>
      </c>
      <c r="B47" s="73" t="s">
        <v>88</v>
      </c>
      <c r="C47" s="74" t="s">
        <v>89</v>
      </c>
      <c r="D47" s="89">
        <v>39</v>
      </c>
      <c r="E47" s="76">
        <v>45622</v>
      </c>
      <c r="F47" s="80">
        <v>45643</v>
      </c>
      <c r="G47" s="80">
        <v>45643</v>
      </c>
      <c r="H47" s="80">
        <v>45699</v>
      </c>
      <c r="I47" s="125">
        <v>0</v>
      </c>
      <c r="J47" s="125">
        <v>40</v>
      </c>
      <c r="K47" s="78">
        <f t="shared" si="3"/>
        <v>40</v>
      </c>
      <c r="L47" s="79">
        <f t="shared" si="7"/>
        <v>1.0256410256410255</v>
      </c>
      <c r="M47" s="80">
        <v>45643</v>
      </c>
    </row>
    <row r="48" spans="1:13" x14ac:dyDescent="0.25">
      <c r="A48" s="62" t="s">
        <v>3</v>
      </c>
      <c r="B48" s="63" t="s">
        <v>90</v>
      </c>
      <c r="C48" s="64" t="s">
        <v>91</v>
      </c>
      <c r="D48" s="69">
        <v>15</v>
      </c>
      <c r="E48" s="71">
        <v>45622</v>
      </c>
      <c r="F48" s="65">
        <f t="shared" si="8"/>
        <v>14.25</v>
      </c>
      <c r="G48" s="65">
        <f t="shared" si="9"/>
        <v>15</v>
      </c>
      <c r="H48" s="65">
        <f t="shared" si="2"/>
        <v>15.3</v>
      </c>
      <c r="I48" s="124">
        <v>1</v>
      </c>
      <c r="J48" s="124">
        <v>13</v>
      </c>
      <c r="K48" s="66">
        <f t="shared" si="3"/>
        <v>14</v>
      </c>
      <c r="L48" s="70">
        <f t="shared" si="7"/>
        <v>0.93333333333333335</v>
      </c>
      <c r="M48" s="68"/>
    </row>
    <row r="49" spans="1:13" x14ac:dyDescent="0.25">
      <c r="A49" s="62" t="s">
        <v>3</v>
      </c>
      <c r="B49" s="63" t="s">
        <v>92</v>
      </c>
      <c r="C49" s="64" t="s">
        <v>93</v>
      </c>
      <c r="D49" s="69">
        <v>34</v>
      </c>
      <c r="E49" s="71">
        <v>45643</v>
      </c>
      <c r="F49" s="65">
        <f t="shared" si="8"/>
        <v>32.299999999999997</v>
      </c>
      <c r="G49" s="65">
        <f t="shared" si="9"/>
        <v>34</v>
      </c>
      <c r="H49" s="65">
        <f t="shared" si="2"/>
        <v>34.68</v>
      </c>
      <c r="I49" s="124">
        <v>0</v>
      </c>
      <c r="J49" s="124">
        <v>29</v>
      </c>
      <c r="K49" s="66">
        <f t="shared" si="3"/>
        <v>29</v>
      </c>
      <c r="L49" s="70">
        <f t="shared" si="7"/>
        <v>0.8529411764705882</v>
      </c>
      <c r="M49" s="68"/>
    </row>
    <row r="50" spans="1:13" x14ac:dyDescent="0.25">
      <c r="A50" s="62" t="s">
        <v>3</v>
      </c>
      <c r="B50" s="63" t="s">
        <v>94</v>
      </c>
      <c r="C50" s="64" t="s">
        <v>95</v>
      </c>
      <c r="D50" s="69">
        <v>148</v>
      </c>
      <c r="E50" s="71">
        <v>45657</v>
      </c>
      <c r="F50" s="65">
        <f t="shared" si="8"/>
        <v>140.6</v>
      </c>
      <c r="G50" s="65">
        <f t="shared" si="9"/>
        <v>148</v>
      </c>
      <c r="H50" s="65">
        <f t="shared" si="2"/>
        <v>150.96</v>
      </c>
      <c r="I50" s="124">
        <v>8</v>
      </c>
      <c r="J50" s="124">
        <v>130</v>
      </c>
      <c r="K50" s="66">
        <f t="shared" si="3"/>
        <v>138</v>
      </c>
      <c r="L50" s="70">
        <f t="shared" si="7"/>
        <v>0.93243243243243246</v>
      </c>
      <c r="M50" s="68"/>
    </row>
    <row r="51" spans="1:13" x14ac:dyDescent="0.25">
      <c r="A51" s="62" t="s">
        <v>3</v>
      </c>
      <c r="B51" s="63" t="s">
        <v>96</v>
      </c>
      <c r="C51" s="64" t="s">
        <v>97</v>
      </c>
      <c r="D51" s="69">
        <v>14</v>
      </c>
      <c r="E51" s="71">
        <v>45559</v>
      </c>
      <c r="F51" s="65">
        <f t="shared" si="8"/>
        <v>13.299999999999999</v>
      </c>
      <c r="G51" s="65">
        <f t="shared" si="9"/>
        <v>14</v>
      </c>
      <c r="H51" s="65">
        <f t="shared" si="2"/>
        <v>14.280000000000001</v>
      </c>
      <c r="I51" s="124">
        <v>0</v>
      </c>
      <c r="J51" s="124">
        <v>12</v>
      </c>
      <c r="K51" s="66">
        <f t="shared" si="3"/>
        <v>12</v>
      </c>
      <c r="L51" s="70">
        <f t="shared" si="7"/>
        <v>0.8571428571428571</v>
      </c>
      <c r="M51" s="68"/>
    </row>
    <row r="52" spans="1:13" s="144" customFormat="1" x14ac:dyDescent="0.25">
      <c r="A52" s="62"/>
      <c r="B52" s="63"/>
      <c r="C52" s="142" t="s">
        <v>2</v>
      </c>
      <c r="D52" s="142">
        <v>3341</v>
      </c>
      <c r="E52" s="145"/>
      <c r="F52" s="145"/>
      <c r="G52" s="145"/>
      <c r="H52" s="142"/>
      <c r="I52" s="142">
        <v>181</v>
      </c>
      <c r="J52" s="142">
        <v>2874</v>
      </c>
      <c r="K52" s="142">
        <f>SUM(K5:K51)</f>
        <v>3055</v>
      </c>
      <c r="L52" s="143">
        <v>0.91439688715953304</v>
      </c>
      <c r="M52" s="145"/>
    </row>
    <row r="53" spans="1:13" x14ac:dyDescent="0.25">
      <c r="A53" s="62" t="s">
        <v>98</v>
      </c>
      <c r="B53" s="63" t="s">
        <v>99</v>
      </c>
      <c r="C53" s="64" t="s">
        <v>100</v>
      </c>
      <c r="D53" s="69">
        <v>46</v>
      </c>
      <c r="E53" s="65" t="s">
        <v>862</v>
      </c>
      <c r="F53" s="65">
        <f t="shared" ref="F53:F62" si="10">D53*0.95</f>
        <v>43.699999999999996</v>
      </c>
      <c r="G53" s="65">
        <f t="shared" ref="G53:G89" si="11">D53*100%</f>
        <v>46</v>
      </c>
      <c r="H53" s="65">
        <f t="shared" ref="H53:H89" si="12">D53*102%</f>
        <v>46.92</v>
      </c>
      <c r="I53" s="124">
        <v>3</v>
      </c>
      <c r="J53" s="124">
        <v>34</v>
      </c>
      <c r="K53" s="66">
        <f t="shared" ref="K53:K84" si="13">I53+J53</f>
        <v>37</v>
      </c>
      <c r="L53" s="70">
        <f t="shared" ref="L53:L89" si="14">K53/D53</f>
        <v>0.80434782608695654</v>
      </c>
      <c r="M53" s="68"/>
    </row>
    <row r="54" spans="1:13" x14ac:dyDescent="0.25">
      <c r="A54" s="62" t="s">
        <v>98</v>
      </c>
      <c r="B54" s="63" t="s">
        <v>101</v>
      </c>
      <c r="C54" s="64" t="s">
        <v>102</v>
      </c>
      <c r="D54" s="69">
        <v>49</v>
      </c>
      <c r="E54" s="65" t="s">
        <v>862</v>
      </c>
      <c r="F54" s="65">
        <f t="shared" si="10"/>
        <v>46.55</v>
      </c>
      <c r="G54" s="65">
        <f t="shared" si="11"/>
        <v>49</v>
      </c>
      <c r="H54" s="65">
        <f t="shared" si="12"/>
        <v>49.980000000000004</v>
      </c>
      <c r="I54" s="124">
        <v>0</v>
      </c>
      <c r="J54" s="124">
        <v>44</v>
      </c>
      <c r="K54" s="66">
        <v>44</v>
      </c>
      <c r="L54" s="70">
        <f t="shared" si="14"/>
        <v>0.89795918367346939</v>
      </c>
      <c r="M54" s="68"/>
    </row>
    <row r="55" spans="1:13" x14ac:dyDescent="0.25">
      <c r="A55" s="62" t="s">
        <v>98</v>
      </c>
      <c r="B55" s="63" t="s">
        <v>103</v>
      </c>
      <c r="C55" s="64" t="s">
        <v>104</v>
      </c>
      <c r="D55" s="69">
        <v>27</v>
      </c>
      <c r="E55" s="71">
        <v>45719</v>
      </c>
      <c r="F55" s="65">
        <f t="shared" si="10"/>
        <v>25.65</v>
      </c>
      <c r="G55" s="65">
        <f t="shared" si="11"/>
        <v>27</v>
      </c>
      <c r="H55" s="65">
        <f t="shared" si="12"/>
        <v>27.54</v>
      </c>
      <c r="I55" s="124">
        <v>0</v>
      </c>
      <c r="J55" s="124">
        <v>23</v>
      </c>
      <c r="K55" s="66">
        <f t="shared" si="13"/>
        <v>23</v>
      </c>
      <c r="L55" s="70">
        <f t="shared" si="14"/>
        <v>0.85185185185185186</v>
      </c>
      <c r="M55" s="68"/>
    </row>
    <row r="56" spans="1:13" x14ac:dyDescent="0.25">
      <c r="A56" s="62" t="s">
        <v>98</v>
      </c>
      <c r="B56" s="63" t="s">
        <v>105</v>
      </c>
      <c r="C56" s="64" t="s">
        <v>106</v>
      </c>
      <c r="D56" s="69">
        <v>40</v>
      </c>
      <c r="E56" s="71">
        <v>45643</v>
      </c>
      <c r="F56" s="65">
        <f t="shared" si="10"/>
        <v>38</v>
      </c>
      <c r="G56" s="65">
        <f t="shared" si="11"/>
        <v>40</v>
      </c>
      <c r="H56" s="65">
        <f t="shared" si="12"/>
        <v>40.799999999999997</v>
      </c>
      <c r="I56" s="124">
        <v>0</v>
      </c>
      <c r="J56" s="124">
        <v>35</v>
      </c>
      <c r="K56" s="66">
        <f t="shared" si="13"/>
        <v>35</v>
      </c>
      <c r="L56" s="70">
        <f t="shared" si="14"/>
        <v>0.875</v>
      </c>
      <c r="M56" s="68"/>
    </row>
    <row r="57" spans="1:13" x14ac:dyDescent="0.25">
      <c r="A57" s="72" t="s">
        <v>98</v>
      </c>
      <c r="B57" s="73" t="s">
        <v>107</v>
      </c>
      <c r="C57" s="74" t="s">
        <v>108</v>
      </c>
      <c r="D57" s="89">
        <v>55</v>
      </c>
      <c r="E57" s="76">
        <v>45635</v>
      </c>
      <c r="F57" s="76">
        <v>45785</v>
      </c>
      <c r="G57" s="76">
        <v>45785</v>
      </c>
      <c r="H57" s="77">
        <f t="shared" si="12"/>
        <v>56.1</v>
      </c>
      <c r="I57" s="125">
        <v>8</v>
      </c>
      <c r="J57" s="125">
        <v>48</v>
      </c>
      <c r="K57" s="78">
        <f t="shared" si="13"/>
        <v>56</v>
      </c>
      <c r="L57" s="79">
        <f t="shared" si="14"/>
        <v>1.0181818181818181</v>
      </c>
      <c r="M57" s="80">
        <v>45785</v>
      </c>
    </row>
    <row r="58" spans="1:13" x14ac:dyDescent="0.25">
      <c r="A58" s="62" t="s">
        <v>98</v>
      </c>
      <c r="B58" s="63" t="s">
        <v>109</v>
      </c>
      <c r="C58" s="64" t="s">
        <v>110</v>
      </c>
      <c r="D58" s="69">
        <v>64</v>
      </c>
      <c r="E58" s="65" t="s">
        <v>862</v>
      </c>
      <c r="F58" s="65">
        <f t="shared" si="10"/>
        <v>60.8</v>
      </c>
      <c r="G58" s="65">
        <f t="shared" si="11"/>
        <v>64</v>
      </c>
      <c r="H58" s="65">
        <f t="shared" si="12"/>
        <v>65.28</v>
      </c>
      <c r="I58" s="124">
        <v>0</v>
      </c>
      <c r="J58" s="124">
        <v>52</v>
      </c>
      <c r="K58" s="66">
        <f t="shared" si="13"/>
        <v>52</v>
      </c>
      <c r="L58" s="70">
        <f t="shared" si="14"/>
        <v>0.8125</v>
      </c>
      <c r="M58" s="68"/>
    </row>
    <row r="59" spans="1:13" x14ac:dyDescent="0.25">
      <c r="A59" s="62" t="s">
        <v>98</v>
      </c>
      <c r="B59" s="63" t="s">
        <v>111</v>
      </c>
      <c r="C59" s="64" t="s">
        <v>112</v>
      </c>
      <c r="D59" s="69">
        <v>32</v>
      </c>
      <c r="E59" s="65" t="s">
        <v>862</v>
      </c>
      <c r="F59" s="65">
        <f t="shared" si="10"/>
        <v>30.4</v>
      </c>
      <c r="G59" s="65">
        <f t="shared" si="11"/>
        <v>32</v>
      </c>
      <c r="H59" s="65">
        <f t="shared" si="12"/>
        <v>32.64</v>
      </c>
      <c r="I59" s="124">
        <v>2</v>
      </c>
      <c r="J59" s="124">
        <v>20</v>
      </c>
      <c r="K59" s="66">
        <f t="shared" si="13"/>
        <v>22</v>
      </c>
      <c r="L59" s="70">
        <f t="shared" si="14"/>
        <v>0.6875</v>
      </c>
      <c r="M59" s="68"/>
    </row>
    <row r="60" spans="1:13" x14ac:dyDescent="0.25">
      <c r="A60" s="62" t="s">
        <v>98</v>
      </c>
      <c r="B60" s="63" t="s">
        <v>113</v>
      </c>
      <c r="C60" s="64" t="s">
        <v>114</v>
      </c>
      <c r="D60" s="69">
        <v>52</v>
      </c>
      <c r="E60" s="71">
        <v>45719</v>
      </c>
      <c r="F60" s="65">
        <f t="shared" si="10"/>
        <v>49.4</v>
      </c>
      <c r="G60" s="65">
        <f t="shared" si="11"/>
        <v>52</v>
      </c>
      <c r="H60" s="65">
        <f t="shared" si="12"/>
        <v>53.04</v>
      </c>
      <c r="I60" s="124">
        <v>1</v>
      </c>
      <c r="J60" s="124">
        <v>45</v>
      </c>
      <c r="K60" s="66">
        <f t="shared" si="13"/>
        <v>46</v>
      </c>
      <c r="L60" s="70">
        <f t="shared" si="14"/>
        <v>0.88461538461538458</v>
      </c>
      <c r="M60" s="68"/>
    </row>
    <row r="61" spans="1:13" x14ac:dyDescent="0.25">
      <c r="A61" s="62" t="s">
        <v>98</v>
      </c>
      <c r="B61" s="63" t="s">
        <v>115</v>
      </c>
      <c r="C61" s="64" t="s">
        <v>116</v>
      </c>
      <c r="D61" s="69">
        <v>114</v>
      </c>
      <c r="E61" s="71">
        <v>45671</v>
      </c>
      <c r="F61" s="65">
        <f t="shared" si="10"/>
        <v>108.3</v>
      </c>
      <c r="G61" s="65">
        <f t="shared" si="11"/>
        <v>114</v>
      </c>
      <c r="H61" s="65">
        <f t="shared" si="12"/>
        <v>116.28</v>
      </c>
      <c r="I61" s="124">
        <v>4</v>
      </c>
      <c r="J61" s="124">
        <v>101</v>
      </c>
      <c r="K61" s="66">
        <f t="shared" si="13"/>
        <v>105</v>
      </c>
      <c r="L61" s="70">
        <f t="shared" si="14"/>
        <v>0.92105263157894735</v>
      </c>
      <c r="M61" s="68"/>
    </row>
    <row r="62" spans="1:13" x14ac:dyDescent="0.25">
      <c r="A62" s="62" t="s">
        <v>98</v>
      </c>
      <c r="B62" s="63" t="s">
        <v>117</v>
      </c>
      <c r="C62" s="64" t="s">
        <v>118</v>
      </c>
      <c r="D62" s="69">
        <v>54</v>
      </c>
      <c r="E62" s="71">
        <v>45719</v>
      </c>
      <c r="F62" s="65">
        <f t="shared" si="10"/>
        <v>51.3</v>
      </c>
      <c r="G62" s="65">
        <f t="shared" si="11"/>
        <v>54</v>
      </c>
      <c r="H62" s="65">
        <f t="shared" si="12"/>
        <v>55.08</v>
      </c>
      <c r="I62" s="124">
        <v>2</v>
      </c>
      <c r="J62" s="124">
        <v>48</v>
      </c>
      <c r="K62" s="66">
        <f t="shared" si="13"/>
        <v>50</v>
      </c>
      <c r="L62" s="70">
        <f t="shared" si="14"/>
        <v>0.92592592592592593</v>
      </c>
      <c r="M62" s="68"/>
    </row>
    <row r="63" spans="1:13" x14ac:dyDescent="0.25">
      <c r="A63" s="72" t="s">
        <v>98</v>
      </c>
      <c r="B63" s="73" t="s">
        <v>119</v>
      </c>
      <c r="C63" s="74" t="s">
        <v>120</v>
      </c>
      <c r="D63" s="89">
        <v>96</v>
      </c>
      <c r="E63" s="76">
        <v>45651</v>
      </c>
      <c r="F63" s="76">
        <v>45685</v>
      </c>
      <c r="G63" s="76">
        <v>45685</v>
      </c>
      <c r="H63" s="77">
        <f t="shared" si="12"/>
        <v>97.92</v>
      </c>
      <c r="I63" s="125">
        <v>8</v>
      </c>
      <c r="J63" s="125">
        <v>88</v>
      </c>
      <c r="K63" s="78">
        <f t="shared" si="13"/>
        <v>96</v>
      </c>
      <c r="L63" s="79">
        <f t="shared" si="14"/>
        <v>1</v>
      </c>
      <c r="M63" s="80">
        <v>45685</v>
      </c>
    </row>
    <row r="64" spans="1:13" x14ac:dyDescent="0.25">
      <c r="A64" s="62" t="s">
        <v>98</v>
      </c>
      <c r="B64" s="63" t="s">
        <v>121</v>
      </c>
      <c r="C64" s="64" t="s">
        <v>122</v>
      </c>
      <c r="D64" s="69">
        <v>31</v>
      </c>
      <c r="E64" s="71">
        <v>45651</v>
      </c>
      <c r="F64" s="65">
        <f t="shared" ref="F64:F78" si="15">D64*0.95</f>
        <v>29.45</v>
      </c>
      <c r="G64" s="65">
        <f t="shared" si="11"/>
        <v>31</v>
      </c>
      <c r="H64" s="65">
        <f t="shared" si="12"/>
        <v>31.62</v>
      </c>
      <c r="I64" s="124">
        <v>0</v>
      </c>
      <c r="J64" s="124">
        <v>27</v>
      </c>
      <c r="K64" s="66">
        <f t="shared" si="13"/>
        <v>27</v>
      </c>
      <c r="L64" s="70">
        <f t="shared" si="14"/>
        <v>0.87096774193548387</v>
      </c>
      <c r="M64" s="68"/>
    </row>
    <row r="65" spans="1:13" x14ac:dyDescent="0.25">
      <c r="A65" s="62" t="s">
        <v>98</v>
      </c>
      <c r="B65" s="63" t="s">
        <v>123</v>
      </c>
      <c r="C65" s="64" t="s">
        <v>124</v>
      </c>
      <c r="D65" s="69">
        <v>43</v>
      </c>
      <c r="E65" s="65" t="s">
        <v>862</v>
      </c>
      <c r="F65" s="65">
        <f t="shared" si="15"/>
        <v>40.85</v>
      </c>
      <c r="G65" s="65">
        <f t="shared" si="11"/>
        <v>43</v>
      </c>
      <c r="H65" s="65">
        <f t="shared" si="12"/>
        <v>43.86</v>
      </c>
      <c r="I65" s="124">
        <v>0</v>
      </c>
      <c r="J65" s="124">
        <v>36</v>
      </c>
      <c r="K65" s="66">
        <f t="shared" si="13"/>
        <v>36</v>
      </c>
      <c r="L65" s="70">
        <f t="shared" si="14"/>
        <v>0.83720930232558144</v>
      </c>
      <c r="M65" s="68"/>
    </row>
    <row r="66" spans="1:13" x14ac:dyDescent="0.25">
      <c r="A66" s="62" t="s">
        <v>98</v>
      </c>
      <c r="B66" s="63" t="s">
        <v>125</v>
      </c>
      <c r="C66" s="64" t="s">
        <v>126</v>
      </c>
      <c r="D66" s="69">
        <v>22</v>
      </c>
      <c r="E66" s="65" t="s">
        <v>862</v>
      </c>
      <c r="F66" s="65">
        <f t="shared" si="15"/>
        <v>20.9</v>
      </c>
      <c r="G66" s="65">
        <f t="shared" si="11"/>
        <v>22</v>
      </c>
      <c r="H66" s="65">
        <f t="shared" si="12"/>
        <v>22.44</v>
      </c>
      <c r="I66" s="124">
        <v>3</v>
      </c>
      <c r="J66" s="124">
        <v>12</v>
      </c>
      <c r="K66" s="66">
        <f t="shared" si="13"/>
        <v>15</v>
      </c>
      <c r="L66" s="70">
        <f t="shared" si="14"/>
        <v>0.68181818181818177</v>
      </c>
      <c r="M66" s="68"/>
    </row>
    <row r="67" spans="1:13" x14ac:dyDescent="0.25">
      <c r="A67" s="62" t="s">
        <v>98</v>
      </c>
      <c r="B67" s="63" t="s">
        <v>127</v>
      </c>
      <c r="C67" s="64" t="s">
        <v>128</v>
      </c>
      <c r="D67" s="69">
        <v>88</v>
      </c>
      <c r="E67" s="65" t="s">
        <v>862</v>
      </c>
      <c r="F67" s="65">
        <f t="shared" si="15"/>
        <v>83.6</v>
      </c>
      <c r="G67" s="65">
        <f t="shared" si="11"/>
        <v>88</v>
      </c>
      <c r="H67" s="65">
        <f t="shared" si="12"/>
        <v>89.76</v>
      </c>
      <c r="I67" s="124">
        <v>0</v>
      </c>
      <c r="J67" s="124">
        <v>70</v>
      </c>
      <c r="K67" s="66">
        <v>70</v>
      </c>
      <c r="L67" s="70">
        <f t="shared" si="14"/>
        <v>0.79545454545454541</v>
      </c>
      <c r="M67" s="68"/>
    </row>
    <row r="68" spans="1:13" x14ac:dyDescent="0.25">
      <c r="A68" s="72" t="s">
        <v>98</v>
      </c>
      <c r="B68" s="73" t="s">
        <v>129</v>
      </c>
      <c r="C68" s="74" t="s">
        <v>130</v>
      </c>
      <c r="D68" s="75">
        <v>8</v>
      </c>
      <c r="E68" s="77">
        <f>D68*0.85</f>
        <v>6.8</v>
      </c>
      <c r="F68" s="77">
        <f t="shared" si="15"/>
        <v>7.6</v>
      </c>
      <c r="G68" s="77">
        <f t="shared" si="11"/>
        <v>8</v>
      </c>
      <c r="H68" s="77">
        <f t="shared" si="12"/>
        <v>8.16</v>
      </c>
      <c r="I68" s="125">
        <v>0</v>
      </c>
      <c r="J68" s="125">
        <v>12</v>
      </c>
      <c r="K68" s="78">
        <f t="shared" si="13"/>
        <v>12</v>
      </c>
      <c r="L68" s="79">
        <f t="shared" si="14"/>
        <v>1.5</v>
      </c>
      <c r="M68" s="80">
        <v>45591</v>
      </c>
    </row>
    <row r="69" spans="1:13" x14ac:dyDescent="0.25">
      <c r="A69" s="62" t="s">
        <v>98</v>
      </c>
      <c r="B69" s="63" t="s">
        <v>131</v>
      </c>
      <c r="C69" s="64" t="s">
        <v>132</v>
      </c>
      <c r="D69" s="69">
        <v>29</v>
      </c>
      <c r="E69" s="71">
        <v>45657</v>
      </c>
      <c r="F69" s="65">
        <f t="shared" si="15"/>
        <v>27.549999999999997</v>
      </c>
      <c r="G69" s="65">
        <f t="shared" si="11"/>
        <v>29</v>
      </c>
      <c r="H69" s="65">
        <f t="shared" si="12"/>
        <v>29.580000000000002</v>
      </c>
      <c r="I69" s="124">
        <v>0</v>
      </c>
      <c r="J69" s="124">
        <v>25</v>
      </c>
      <c r="K69" s="66">
        <f t="shared" si="13"/>
        <v>25</v>
      </c>
      <c r="L69" s="70">
        <f t="shared" si="14"/>
        <v>0.86206896551724133</v>
      </c>
      <c r="M69" s="68"/>
    </row>
    <row r="70" spans="1:13" x14ac:dyDescent="0.25">
      <c r="A70" s="62" t="s">
        <v>98</v>
      </c>
      <c r="B70" s="63" t="s">
        <v>133</v>
      </c>
      <c r="C70" s="64" t="s">
        <v>134</v>
      </c>
      <c r="D70" s="69">
        <v>125</v>
      </c>
      <c r="E70" s="65" t="s">
        <v>862</v>
      </c>
      <c r="F70" s="65">
        <f t="shared" si="15"/>
        <v>118.75</v>
      </c>
      <c r="G70" s="65">
        <f t="shared" si="11"/>
        <v>125</v>
      </c>
      <c r="H70" s="65">
        <f t="shared" si="12"/>
        <v>127.5</v>
      </c>
      <c r="I70" s="124">
        <v>14</v>
      </c>
      <c r="J70" s="124">
        <v>84</v>
      </c>
      <c r="K70" s="66">
        <f t="shared" si="13"/>
        <v>98</v>
      </c>
      <c r="L70" s="70">
        <f t="shared" si="14"/>
        <v>0.78400000000000003</v>
      </c>
      <c r="M70" s="68"/>
    </row>
    <row r="71" spans="1:13" x14ac:dyDescent="0.25">
      <c r="A71" s="62" t="s">
        <v>98</v>
      </c>
      <c r="B71" s="63" t="s">
        <v>135</v>
      </c>
      <c r="C71" s="64" t="s">
        <v>136</v>
      </c>
      <c r="D71" s="69">
        <v>147</v>
      </c>
      <c r="E71" s="71">
        <v>45719</v>
      </c>
      <c r="F71" s="71">
        <v>45785</v>
      </c>
      <c r="G71" s="65">
        <f t="shared" si="11"/>
        <v>147</v>
      </c>
      <c r="H71" s="65">
        <f t="shared" si="12"/>
        <v>149.94</v>
      </c>
      <c r="I71" s="124">
        <v>1</v>
      </c>
      <c r="J71" s="124">
        <v>139</v>
      </c>
      <c r="K71" s="66">
        <f t="shared" si="13"/>
        <v>140</v>
      </c>
      <c r="L71" s="70">
        <f t="shared" si="14"/>
        <v>0.95238095238095233</v>
      </c>
      <c r="M71" s="68"/>
    </row>
    <row r="72" spans="1:13" x14ac:dyDescent="0.25">
      <c r="A72" s="62" t="s">
        <v>98</v>
      </c>
      <c r="B72" s="63" t="s">
        <v>137</v>
      </c>
      <c r="C72" s="64" t="s">
        <v>138</v>
      </c>
      <c r="D72" s="69">
        <v>24</v>
      </c>
      <c r="E72" s="71">
        <v>45643</v>
      </c>
      <c r="F72" s="65">
        <f t="shared" si="15"/>
        <v>22.799999999999997</v>
      </c>
      <c r="G72" s="65">
        <f t="shared" si="11"/>
        <v>24</v>
      </c>
      <c r="H72" s="65">
        <f t="shared" si="12"/>
        <v>24.48</v>
      </c>
      <c r="I72" s="124">
        <v>0</v>
      </c>
      <c r="J72" s="124">
        <v>22</v>
      </c>
      <c r="K72" s="66">
        <f t="shared" si="13"/>
        <v>22</v>
      </c>
      <c r="L72" s="70">
        <f t="shared" si="14"/>
        <v>0.91666666666666663</v>
      </c>
      <c r="M72" s="68"/>
    </row>
    <row r="73" spans="1:13" x14ac:dyDescent="0.25">
      <c r="A73" s="62" t="s">
        <v>98</v>
      </c>
      <c r="B73" s="63" t="s">
        <v>139</v>
      </c>
      <c r="C73" s="64" t="s">
        <v>140</v>
      </c>
      <c r="D73" s="69">
        <v>30</v>
      </c>
      <c r="E73" s="65" t="s">
        <v>862</v>
      </c>
      <c r="F73" s="65">
        <f t="shared" si="15"/>
        <v>28.5</v>
      </c>
      <c r="G73" s="65">
        <f t="shared" si="11"/>
        <v>30</v>
      </c>
      <c r="H73" s="65">
        <f t="shared" si="12"/>
        <v>30.6</v>
      </c>
      <c r="I73" s="124">
        <v>3</v>
      </c>
      <c r="J73" s="124">
        <v>20</v>
      </c>
      <c r="K73" s="66">
        <f t="shared" si="13"/>
        <v>23</v>
      </c>
      <c r="L73" s="70">
        <f t="shared" si="14"/>
        <v>0.76666666666666672</v>
      </c>
      <c r="M73" s="68"/>
    </row>
    <row r="74" spans="1:13" x14ac:dyDescent="0.25">
      <c r="A74" s="62" t="s">
        <v>98</v>
      </c>
      <c r="B74" s="63" t="s">
        <v>141</v>
      </c>
      <c r="C74" s="64" t="s">
        <v>142</v>
      </c>
      <c r="D74" s="69">
        <v>29</v>
      </c>
      <c r="E74" s="65" t="s">
        <v>862</v>
      </c>
      <c r="F74" s="65">
        <f t="shared" si="15"/>
        <v>27.549999999999997</v>
      </c>
      <c r="G74" s="65">
        <f t="shared" si="11"/>
        <v>29</v>
      </c>
      <c r="H74" s="65">
        <f t="shared" si="12"/>
        <v>29.580000000000002</v>
      </c>
      <c r="I74" s="124">
        <v>0</v>
      </c>
      <c r="J74" s="124">
        <v>23</v>
      </c>
      <c r="K74" s="66">
        <f t="shared" si="13"/>
        <v>23</v>
      </c>
      <c r="L74" s="70">
        <f t="shared" si="14"/>
        <v>0.7931034482758621</v>
      </c>
      <c r="M74" s="68"/>
    </row>
    <row r="75" spans="1:13" x14ac:dyDescent="0.25">
      <c r="A75" s="62" t="s">
        <v>98</v>
      </c>
      <c r="B75" s="63" t="s">
        <v>143</v>
      </c>
      <c r="C75" s="64" t="s">
        <v>144</v>
      </c>
      <c r="D75" s="69">
        <v>18</v>
      </c>
      <c r="E75" s="65" t="s">
        <v>862</v>
      </c>
      <c r="F75" s="65">
        <f t="shared" si="15"/>
        <v>17.099999999999998</v>
      </c>
      <c r="G75" s="65">
        <f t="shared" si="11"/>
        <v>18</v>
      </c>
      <c r="H75" s="65">
        <f t="shared" si="12"/>
        <v>18.36</v>
      </c>
      <c r="I75" s="124">
        <v>0</v>
      </c>
      <c r="J75" s="124">
        <v>15</v>
      </c>
      <c r="K75" s="66">
        <f t="shared" si="13"/>
        <v>15</v>
      </c>
      <c r="L75" s="70">
        <f t="shared" si="14"/>
        <v>0.83333333333333337</v>
      </c>
      <c r="M75" s="68"/>
    </row>
    <row r="76" spans="1:13" x14ac:dyDescent="0.25">
      <c r="A76" s="62" t="s">
        <v>98</v>
      </c>
      <c r="B76" s="63" t="s">
        <v>145</v>
      </c>
      <c r="C76" s="64" t="s">
        <v>146</v>
      </c>
      <c r="D76" s="69">
        <v>46</v>
      </c>
      <c r="E76" s="71">
        <v>45657</v>
      </c>
      <c r="F76" s="65">
        <f t="shared" si="15"/>
        <v>43.699999999999996</v>
      </c>
      <c r="G76" s="65">
        <f t="shared" si="11"/>
        <v>46</v>
      </c>
      <c r="H76" s="65">
        <f t="shared" si="12"/>
        <v>46.92</v>
      </c>
      <c r="I76" s="124">
        <v>1</v>
      </c>
      <c r="J76" s="124">
        <v>39</v>
      </c>
      <c r="K76" s="66">
        <f t="shared" si="13"/>
        <v>40</v>
      </c>
      <c r="L76" s="70">
        <f t="shared" si="14"/>
        <v>0.86956521739130432</v>
      </c>
      <c r="M76" s="68"/>
    </row>
    <row r="77" spans="1:13" x14ac:dyDescent="0.25">
      <c r="A77" s="62" t="s">
        <v>98</v>
      </c>
      <c r="B77" s="63" t="s">
        <v>147</v>
      </c>
      <c r="C77" s="64" t="s">
        <v>148</v>
      </c>
      <c r="D77" s="69">
        <v>151</v>
      </c>
      <c r="E77" s="65" t="s">
        <v>862</v>
      </c>
      <c r="F77" s="65">
        <f t="shared" si="15"/>
        <v>143.44999999999999</v>
      </c>
      <c r="G77" s="65">
        <f t="shared" si="11"/>
        <v>151</v>
      </c>
      <c r="H77" s="65">
        <f t="shared" si="12"/>
        <v>154.02000000000001</v>
      </c>
      <c r="I77" s="124">
        <v>10</v>
      </c>
      <c r="J77" s="124">
        <v>109</v>
      </c>
      <c r="K77" s="66">
        <f t="shared" si="13"/>
        <v>119</v>
      </c>
      <c r="L77" s="70">
        <f t="shared" si="14"/>
        <v>0.78807947019867552</v>
      </c>
      <c r="M77" s="68"/>
    </row>
    <row r="78" spans="1:13" x14ac:dyDescent="0.25">
      <c r="A78" s="62" t="s">
        <v>98</v>
      </c>
      <c r="B78" s="63" t="s">
        <v>149</v>
      </c>
      <c r="C78" s="64" t="s">
        <v>150</v>
      </c>
      <c r="D78" s="69">
        <v>36</v>
      </c>
      <c r="E78" s="71">
        <v>45635</v>
      </c>
      <c r="F78" s="65">
        <f t="shared" si="15"/>
        <v>34.199999999999996</v>
      </c>
      <c r="G78" s="65">
        <f t="shared" si="11"/>
        <v>36</v>
      </c>
      <c r="H78" s="65">
        <f t="shared" si="12"/>
        <v>36.72</v>
      </c>
      <c r="I78" s="124">
        <v>0</v>
      </c>
      <c r="J78" s="124">
        <v>33</v>
      </c>
      <c r="K78" s="66">
        <f t="shared" si="13"/>
        <v>33</v>
      </c>
      <c r="L78" s="70">
        <f t="shared" si="14"/>
        <v>0.91666666666666663</v>
      </c>
      <c r="M78" s="68"/>
    </row>
    <row r="79" spans="1:13" x14ac:dyDescent="0.25">
      <c r="A79" s="62" t="s">
        <v>98</v>
      </c>
      <c r="B79" s="63" t="s">
        <v>151</v>
      </c>
      <c r="C79" s="64" t="s">
        <v>152</v>
      </c>
      <c r="D79" s="69">
        <v>32</v>
      </c>
      <c r="E79" s="71">
        <v>45566</v>
      </c>
      <c r="F79" s="71">
        <v>45601</v>
      </c>
      <c r="G79" s="65">
        <f t="shared" si="11"/>
        <v>32</v>
      </c>
      <c r="H79" s="65">
        <f t="shared" si="12"/>
        <v>32.64</v>
      </c>
      <c r="I79" s="124">
        <v>1</v>
      </c>
      <c r="J79" s="124">
        <v>30</v>
      </c>
      <c r="K79" s="66">
        <f t="shared" si="13"/>
        <v>31</v>
      </c>
      <c r="L79" s="70">
        <f t="shared" si="14"/>
        <v>0.96875</v>
      </c>
      <c r="M79" s="68"/>
    </row>
    <row r="80" spans="1:13" x14ac:dyDescent="0.25">
      <c r="A80" s="62" t="s">
        <v>98</v>
      </c>
      <c r="B80" s="63" t="s">
        <v>153</v>
      </c>
      <c r="C80" s="64" t="s">
        <v>154</v>
      </c>
      <c r="D80" s="69">
        <v>130</v>
      </c>
      <c r="E80" s="65" t="s">
        <v>862</v>
      </c>
      <c r="F80" s="65">
        <f>D80*0.95</f>
        <v>123.5</v>
      </c>
      <c r="G80" s="65">
        <f t="shared" si="11"/>
        <v>130</v>
      </c>
      <c r="H80" s="65">
        <f t="shared" si="12"/>
        <v>132.6</v>
      </c>
      <c r="I80" s="124">
        <v>1</v>
      </c>
      <c r="J80" s="124">
        <v>113</v>
      </c>
      <c r="K80" s="66">
        <f t="shared" si="13"/>
        <v>114</v>
      </c>
      <c r="L80" s="70">
        <f t="shared" si="14"/>
        <v>0.87692307692307692</v>
      </c>
      <c r="M80" s="68"/>
    </row>
    <row r="81" spans="1:13" x14ac:dyDescent="0.25">
      <c r="A81" s="62" t="s">
        <v>98</v>
      </c>
      <c r="B81" s="63" t="s">
        <v>155</v>
      </c>
      <c r="C81" s="64" t="s">
        <v>156</v>
      </c>
      <c r="D81" s="69">
        <v>90</v>
      </c>
      <c r="E81" s="71">
        <v>45643</v>
      </c>
      <c r="F81" s="65">
        <f>D81*0.95</f>
        <v>85.5</v>
      </c>
      <c r="G81" s="65">
        <f t="shared" si="11"/>
        <v>90</v>
      </c>
      <c r="H81" s="65">
        <f t="shared" si="12"/>
        <v>91.8</v>
      </c>
      <c r="I81" s="124">
        <v>15</v>
      </c>
      <c r="J81" s="124">
        <v>67</v>
      </c>
      <c r="K81" s="66">
        <f t="shared" si="13"/>
        <v>82</v>
      </c>
      <c r="L81" s="70">
        <f t="shared" si="14"/>
        <v>0.91111111111111109</v>
      </c>
      <c r="M81" s="68"/>
    </row>
    <row r="82" spans="1:13" x14ac:dyDescent="0.25">
      <c r="A82" s="62" t="s">
        <v>98</v>
      </c>
      <c r="B82" s="63" t="s">
        <v>157</v>
      </c>
      <c r="C82" s="64" t="s">
        <v>158</v>
      </c>
      <c r="D82" s="69">
        <v>80</v>
      </c>
      <c r="E82" s="71">
        <v>45635</v>
      </c>
      <c r="F82" s="65">
        <f>D82*0.95</f>
        <v>76</v>
      </c>
      <c r="G82" s="65">
        <f t="shared" si="11"/>
        <v>80</v>
      </c>
      <c r="H82" s="65">
        <f t="shared" si="12"/>
        <v>81.599999999999994</v>
      </c>
      <c r="I82" s="124">
        <v>4</v>
      </c>
      <c r="J82" s="124">
        <v>67</v>
      </c>
      <c r="K82" s="66">
        <f t="shared" si="13"/>
        <v>71</v>
      </c>
      <c r="L82" s="70">
        <f t="shared" si="14"/>
        <v>0.88749999999999996</v>
      </c>
      <c r="M82" s="68"/>
    </row>
    <row r="83" spans="1:13" x14ac:dyDescent="0.25">
      <c r="A83" s="72" t="s">
        <v>98</v>
      </c>
      <c r="B83" s="73" t="s">
        <v>159</v>
      </c>
      <c r="C83" s="74" t="s">
        <v>160</v>
      </c>
      <c r="D83" s="89">
        <v>26</v>
      </c>
      <c r="E83" s="76">
        <v>45635</v>
      </c>
      <c r="F83" s="76">
        <v>45635</v>
      </c>
      <c r="G83" s="80">
        <v>45709</v>
      </c>
      <c r="H83" s="77">
        <f t="shared" si="12"/>
        <v>26.52</v>
      </c>
      <c r="I83" s="125">
        <v>10</v>
      </c>
      <c r="J83" s="125">
        <v>16</v>
      </c>
      <c r="K83" s="78">
        <f t="shared" si="13"/>
        <v>26</v>
      </c>
      <c r="L83" s="79">
        <f t="shared" si="14"/>
        <v>1</v>
      </c>
      <c r="M83" s="80">
        <v>45709</v>
      </c>
    </row>
    <row r="84" spans="1:13" x14ac:dyDescent="0.25">
      <c r="A84" s="62" t="s">
        <v>98</v>
      </c>
      <c r="B84" s="63" t="s">
        <v>161</v>
      </c>
      <c r="C84" s="64" t="s">
        <v>162</v>
      </c>
      <c r="D84" s="69">
        <v>26</v>
      </c>
      <c r="E84" s="71">
        <v>45643</v>
      </c>
      <c r="F84" s="65">
        <f>D84*0.95</f>
        <v>24.7</v>
      </c>
      <c r="G84" s="65">
        <f t="shared" si="11"/>
        <v>26</v>
      </c>
      <c r="H84" s="65">
        <f t="shared" si="12"/>
        <v>26.52</v>
      </c>
      <c r="I84" s="124">
        <v>0</v>
      </c>
      <c r="J84" s="124">
        <v>23</v>
      </c>
      <c r="K84" s="66">
        <f t="shared" si="13"/>
        <v>23</v>
      </c>
      <c r="L84" s="70">
        <f t="shared" si="14"/>
        <v>0.88461538461538458</v>
      </c>
      <c r="M84" s="68"/>
    </row>
    <row r="85" spans="1:13" x14ac:dyDescent="0.25">
      <c r="A85" s="62" t="s">
        <v>98</v>
      </c>
      <c r="B85" s="63" t="s">
        <v>163</v>
      </c>
      <c r="C85" s="64" t="s">
        <v>164</v>
      </c>
      <c r="D85" s="69">
        <v>29</v>
      </c>
      <c r="E85" s="65" t="s">
        <v>862</v>
      </c>
      <c r="F85" s="65">
        <f>D85*0.95</f>
        <v>27.549999999999997</v>
      </c>
      <c r="G85" s="65">
        <f t="shared" si="11"/>
        <v>29</v>
      </c>
      <c r="H85" s="65">
        <f t="shared" si="12"/>
        <v>29.580000000000002</v>
      </c>
      <c r="I85" s="124">
        <v>3</v>
      </c>
      <c r="J85" s="124">
        <v>21</v>
      </c>
      <c r="K85" s="66">
        <f t="shared" ref="K85:K116" si="16">I85+J85</f>
        <v>24</v>
      </c>
      <c r="L85" s="70">
        <f t="shared" si="14"/>
        <v>0.82758620689655171</v>
      </c>
      <c r="M85" s="68"/>
    </row>
    <row r="86" spans="1:13" x14ac:dyDescent="0.25">
      <c r="A86" s="62" t="s">
        <v>98</v>
      </c>
      <c r="B86" s="63" t="s">
        <v>165</v>
      </c>
      <c r="C86" s="64" t="s">
        <v>166</v>
      </c>
      <c r="D86" s="69">
        <v>100</v>
      </c>
      <c r="E86" s="71">
        <v>45651</v>
      </c>
      <c r="F86" s="65">
        <f>D86*0.95</f>
        <v>95</v>
      </c>
      <c r="G86" s="65">
        <f t="shared" si="11"/>
        <v>100</v>
      </c>
      <c r="H86" s="65">
        <f t="shared" si="12"/>
        <v>102</v>
      </c>
      <c r="I86" s="124">
        <v>6</v>
      </c>
      <c r="J86" s="124">
        <v>86</v>
      </c>
      <c r="K86" s="66">
        <f t="shared" si="16"/>
        <v>92</v>
      </c>
      <c r="L86" s="70">
        <f t="shared" si="14"/>
        <v>0.92</v>
      </c>
      <c r="M86" s="68"/>
    </row>
    <row r="87" spans="1:13" x14ac:dyDescent="0.25">
      <c r="A87" s="72" t="s">
        <v>98</v>
      </c>
      <c r="B87" s="73" t="s">
        <v>167</v>
      </c>
      <c r="C87" s="74" t="s">
        <v>168</v>
      </c>
      <c r="D87" s="89">
        <v>40</v>
      </c>
      <c r="E87" s="76">
        <v>45608</v>
      </c>
      <c r="F87" s="76">
        <v>45657</v>
      </c>
      <c r="G87" s="76">
        <v>45719</v>
      </c>
      <c r="H87" s="76">
        <v>45719</v>
      </c>
      <c r="I87" s="125">
        <v>4</v>
      </c>
      <c r="J87" s="125">
        <v>37</v>
      </c>
      <c r="K87" s="78">
        <f t="shared" si="16"/>
        <v>41</v>
      </c>
      <c r="L87" s="79">
        <f t="shared" si="14"/>
        <v>1.0249999999999999</v>
      </c>
      <c r="M87" s="76">
        <v>45719</v>
      </c>
    </row>
    <row r="88" spans="1:13" x14ac:dyDescent="0.25">
      <c r="A88" s="62" t="s">
        <v>98</v>
      </c>
      <c r="B88" s="63" t="s">
        <v>169</v>
      </c>
      <c r="C88" s="64" t="s">
        <v>170</v>
      </c>
      <c r="D88" s="69">
        <v>71</v>
      </c>
      <c r="E88" s="65" t="s">
        <v>862</v>
      </c>
      <c r="F88" s="65">
        <f>D88*0.95</f>
        <v>67.45</v>
      </c>
      <c r="G88" s="65">
        <f t="shared" si="11"/>
        <v>71</v>
      </c>
      <c r="H88" s="65">
        <f t="shared" si="12"/>
        <v>72.42</v>
      </c>
      <c r="I88" s="124">
        <v>6</v>
      </c>
      <c r="J88" s="124">
        <v>53</v>
      </c>
      <c r="K88" s="66">
        <f t="shared" si="16"/>
        <v>59</v>
      </c>
      <c r="L88" s="70">
        <f t="shared" si="14"/>
        <v>0.83098591549295775</v>
      </c>
      <c r="M88" s="68"/>
    </row>
    <row r="89" spans="1:13" x14ac:dyDescent="0.25">
      <c r="A89" s="62" t="s">
        <v>98</v>
      </c>
      <c r="B89" s="63" t="s">
        <v>171</v>
      </c>
      <c r="C89" s="64" t="s">
        <v>172</v>
      </c>
      <c r="D89" s="69">
        <v>142</v>
      </c>
      <c r="E89" s="71">
        <v>45724</v>
      </c>
      <c r="F89" s="71">
        <v>45785</v>
      </c>
      <c r="G89" s="65">
        <f t="shared" si="11"/>
        <v>142</v>
      </c>
      <c r="H89" s="65">
        <f t="shared" si="12"/>
        <v>144.84</v>
      </c>
      <c r="I89" s="124">
        <v>9</v>
      </c>
      <c r="J89" s="124">
        <v>126</v>
      </c>
      <c r="K89" s="66">
        <f t="shared" si="16"/>
        <v>135</v>
      </c>
      <c r="L89" s="70">
        <f t="shared" si="14"/>
        <v>0.95070422535211263</v>
      </c>
      <c r="M89" s="68"/>
    </row>
    <row r="90" spans="1:13" x14ac:dyDescent="0.25">
      <c r="A90" s="91" t="s">
        <v>98</v>
      </c>
      <c r="B90" s="92" t="s">
        <v>173</v>
      </c>
      <c r="C90" s="93" t="s">
        <v>174</v>
      </c>
      <c r="D90" s="94">
        <v>12</v>
      </c>
      <c r="E90" s="118" t="s">
        <v>853</v>
      </c>
      <c r="F90" s="121"/>
      <c r="G90" s="121"/>
      <c r="H90" s="122"/>
      <c r="I90" s="127">
        <v>0</v>
      </c>
      <c r="J90" s="127">
        <v>0</v>
      </c>
      <c r="K90" s="95">
        <f t="shared" si="16"/>
        <v>0</v>
      </c>
      <c r="L90" s="96">
        <v>0</v>
      </c>
      <c r="M90" s="97">
        <v>45589</v>
      </c>
    </row>
    <row r="91" spans="1:13" x14ac:dyDescent="0.25">
      <c r="A91" s="72" t="s">
        <v>98</v>
      </c>
      <c r="B91" s="73" t="s">
        <v>175</v>
      </c>
      <c r="C91" s="74" t="s">
        <v>176</v>
      </c>
      <c r="D91" s="89">
        <v>36</v>
      </c>
      <c r="E91" s="76">
        <v>45719</v>
      </c>
      <c r="F91" s="76">
        <v>45719</v>
      </c>
      <c r="G91" s="76">
        <v>45719</v>
      </c>
      <c r="H91" s="77">
        <f t="shared" ref="H91:H123" si="17">D91*102%</f>
        <v>36.72</v>
      </c>
      <c r="I91" s="125">
        <v>2</v>
      </c>
      <c r="J91" s="125">
        <v>34</v>
      </c>
      <c r="K91" s="78">
        <f t="shared" si="16"/>
        <v>36</v>
      </c>
      <c r="L91" s="79">
        <f t="shared" ref="L91:L122" si="18">K91/D91</f>
        <v>1</v>
      </c>
      <c r="M91" s="76">
        <v>45719</v>
      </c>
    </row>
    <row r="92" spans="1:13" x14ac:dyDescent="0.25">
      <c r="A92" s="62" t="s">
        <v>98</v>
      </c>
      <c r="B92" s="63" t="s">
        <v>177</v>
      </c>
      <c r="C92" s="64" t="s">
        <v>178</v>
      </c>
      <c r="D92" s="69">
        <v>32</v>
      </c>
      <c r="E92" s="65" t="s">
        <v>862</v>
      </c>
      <c r="F92" s="65">
        <f>D92*0.95</f>
        <v>30.4</v>
      </c>
      <c r="G92" s="65">
        <f t="shared" ref="G92:G100" si="19">D92*100%</f>
        <v>32</v>
      </c>
      <c r="H92" s="65">
        <f t="shared" si="17"/>
        <v>32.64</v>
      </c>
      <c r="I92" s="124">
        <v>0</v>
      </c>
      <c r="J92" s="124">
        <v>27</v>
      </c>
      <c r="K92" s="66">
        <f t="shared" si="16"/>
        <v>27</v>
      </c>
      <c r="L92" s="70">
        <f t="shared" si="18"/>
        <v>0.84375</v>
      </c>
      <c r="M92" s="68"/>
    </row>
    <row r="93" spans="1:13" x14ac:dyDescent="0.25">
      <c r="A93" s="98" t="s">
        <v>98</v>
      </c>
      <c r="B93" s="99" t="s">
        <v>179</v>
      </c>
      <c r="C93" s="100" t="s">
        <v>180</v>
      </c>
      <c r="D93" s="69">
        <v>55</v>
      </c>
      <c r="E93" s="65" t="s">
        <v>862</v>
      </c>
      <c r="F93" s="65">
        <f>D93*0.95</f>
        <v>52.25</v>
      </c>
      <c r="G93" s="65">
        <f t="shared" si="19"/>
        <v>55</v>
      </c>
      <c r="H93" s="65">
        <f t="shared" si="17"/>
        <v>56.1</v>
      </c>
      <c r="I93" s="124">
        <v>4</v>
      </c>
      <c r="J93" s="124">
        <v>46</v>
      </c>
      <c r="K93" s="101">
        <f t="shared" si="16"/>
        <v>50</v>
      </c>
      <c r="L93" s="102">
        <f t="shared" si="18"/>
        <v>0.90909090909090906</v>
      </c>
      <c r="M93" s="103"/>
    </row>
    <row r="94" spans="1:13" x14ac:dyDescent="0.25">
      <c r="A94" s="62" t="s">
        <v>98</v>
      </c>
      <c r="B94" s="63" t="s">
        <v>181</v>
      </c>
      <c r="C94" s="64" t="s">
        <v>800</v>
      </c>
      <c r="D94" s="69">
        <v>12</v>
      </c>
      <c r="E94" s="65" t="s">
        <v>862</v>
      </c>
      <c r="F94" s="65">
        <f>D94*0.95</f>
        <v>11.399999999999999</v>
      </c>
      <c r="G94" s="65">
        <f t="shared" si="19"/>
        <v>12</v>
      </c>
      <c r="H94" s="65">
        <f t="shared" si="17"/>
        <v>12.24</v>
      </c>
      <c r="I94" s="124">
        <v>0</v>
      </c>
      <c r="J94" s="124">
        <v>10</v>
      </c>
      <c r="K94" s="66">
        <f t="shared" si="16"/>
        <v>10</v>
      </c>
      <c r="L94" s="70">
        <f t="shared" si="18"/>
        <v>0.83333333333333337</v>
      </c>
      <c r="M94" s="68"/>
    </row>
    <row r="95" spans="1:13" x14ac:dyDescent="0.25">
      <c r="A95" s="72" t="s">
        <v>98</v>
      </c>
      <c r="B95" s="73" t="s">
        <v>182</v>
      </c>
      <c r="C95" s="74" t="s">
        <v>183</v>
      </c>
      <c r="D95" s="89">
        <v>24</v>
      </c>
      <c r="E95" s="76">
        <v>45601</v>
      </c>
      <c r="F95" s="76">
        <v>45601</v>
      </c>
      <c r="G95" s="76">
        <v>45651</v>
      </c>
      <c r="H95" s="76">
        <v>45785</v>
      </c>
      <c r="I95" s="125">
        <v>1</v>
      </c>
      <c r="J95" s="125">
        <v>25</v>
      </c>
      <c r="K95" s="78">
        <f>I95+J95</f>
        <v>26</v>
      </c>
      <c r="L95" s="79">
        <f t="shared" si="18"/>
        <v>1.0833333333333333</v>
      </c>
      <c r="M95" s="80">
        <v>45651</v>
      </c>
    </row>
    <row r="96" spans="1:13" x14ac:dyDescent="0.25">
      <c r="A96" s="62" t="s">
        <v>98</v>
      </c>
      <c r="B96" s="63" t="s">
        <v>184</v>
      </c>
      <c r="C96" s="64" t="s">
        <v>185</v>
      </c>
      <c r="D96" s="69">
        <v>39</v>
      </c>
      <c r="E96" s="71">
        <v>45573</v>
      </c>
      <c r="F96" s="65">
        <f>D96*0.95</f>
        <v>37.049999999999997</v>
      </c>
      <c r="G96" s="65">
        <f t="shared" si="19"/>
        <v>39</v>
      </c>
      <c r="H96" s="65">
        <f t="shared" si="17"/>
        <v>39.78</v>
      </c>
      <c r="I96" s="124">
        <v>3</v>
      </c>
      <c r="J96" s="124">
        <v>32</v>
      </c>
      <c r="K96" s="66">
        <f t="shared" si="16"/>
        <v>35</v>
      </c>
      <c r="L96" s="70">
        <f t="shared" si="18"/>
        <v>0.89743589743589747</v>
      </c>
      <c r="M96" s="68"/>
    </row>
    <row r="97" spans="1:13" x14ac:dyDescent="0.25">
      <c r="A97" s="62" t="s">
        <v>98</v>
      </c>
      <c r="B97" s="63" t="s">
        <v>186</v>
      </c>
      <c r="C97" s="64" t="s">
        <v>187</v>
      </c>
      <c r="D97" s="69">
        <v>40</v>
      </c>
      <c r="E97" s="65" t="s">
        <v>862</v>
      </c>
      <c r="F97" s="65">
        <f>D97*0.95</f>
        <v>38</v>
      </c>
      <c r="G97" s="65">
        <f t="shared" si="19"/>
        <v>40</v>
      </c>
      <c r="H97" s="65">
        <f t="shared" si="17"/>
        <v>40.799999999999997</v>
      </c>
      <c r="I97" s="124">
        <v>4</v>
      </c>
      <c r="J97" s="124">
        <v>31</v>
      </c>
      <c r="K97" s="66">
        <f t="shared" si="16"/>
        <v>35</v>
      </c>
      <c r="L97" s="70">
        <f t="shared" si="18"/>
        <v>0.875</v>
      </c>
      <c r="M97" s="68"/>
    </row>
    <row r="98" spans="1:13" x14ac:dyDescent="0.25">
      <c r="A98" s="62" t="s">
        <v>98</v>
      </c>
      <c r="B98" s="63" t="s">
        <v>188</v>
      </c>
      <c r="C98" s="64" t="s">
        <v>189</v>
      </c>
      <c r="D98" s="69">
        <v>32</v>
      </c>
      <c r="E98" s="65" t="s">
        <v>862</v>
      </c>
      <c r="F98" s="65">
        <f>D98*0.95</f>
        <v>30.4</v>
      </c>
      <c r="G98" s="65">
        <f t="shared" si="19"/>
        <v>32</v>
      </c>
      <c r="H98" s="65">
        <f t="shared" si="17"/>
        <v>32.64</v>
      </c>
      <c r="I98" s="124">
        <v>0</v>
      </c>
      <c r="J98" s="124">
        <v>25</v>
      </c>
      <c r="K98" s="66">
        <f t="shared" si="16"/>
        <v>25</v>
      </c>
      <c r="L98" s="70">
        <f t="shared" si="18"/>
        <v>0.78125</v>
      </c>
      <c r="M98" s="68"/>
    </row>
    <row r="99" spans="1:13" x14ac:dyDescent="0.25">
      <c r="A99" s="62" t="s">
        <v>98</v>
      </c>
      <c r="B99" s="63" t="s">
        <v>190</v>
      </c>
      <c r="C99" s="64" t="s">
        <v>191</v>
      </c>
      <c r="D99" s="69">
        <v>21</v>
      </c>
      <c r="E99" s="71">
        <v>45608</v>
      </c>
      <c r="F99" s="65">
        <f>D99*0.95</f>
        <v>19.95</v>
      </c>
      <c r="G99" s="65">
        <f t="shared" si="19"/>
        <v>21</v>
      </c>
      <c r="H99" s="65">
        <f t="shared" si="17"/>
        <v>21.42</v>
      </c>
      <c r="I99" s="124">
        <v>0</v>
      </c>
      <c r="J99" s="124">
        <v>18</v>
      </c>
      <c r="K99" s="66">
        <f t="shared" si="16"/>
        <v>18</v>
      </c>
      <c r="L99" s="70">
        <f t="shared" si="18"/>
        <v>0.8571428571428571</v>
      </c>
      <c r="M99" s="68"/>
    </row>
    <row r="100" spans="1:13" x14ac:dyDescent="0.25">
      <c r="A100" s="62" t="s">
        <v>98</v>
      </c>
      <c r="B100" s="63" t="s">
        <v>192</v>
      </c>
      <c r="C100" s="64" t="s">
        <v>193</v>
      </c>
      <c r="D100" s="69">
        <v>29</v>
      </c>
      <c r="E100" s="71">
        <v>45622</v>
      </c>
      <c r="F100" s="65">
        <f>D100*0.95</f>
        <v>27.549999999999997</v>
      </c>
      <c r="G100" s="65">
        <f t="shared" si="19"/>
        <v>29</v>
      </c>
      <c r="H100" s="65">
        <f t="shared" si="17"/>
        <v>29.580000000000002</v>
      </c>
      <c r="I100" s="124">
        <v>0</v>
      </c>
      <c r="J100" s="124">
        <v>27</v>
      </c>
      <c r="K100" s="66">
        <f t="shared" si="16"/>
        <v>27</v>
      </c>
      <c r="L100" s="70">
        <f t="shared" si="18"/>
        <v>0.93103448275862066</v>
      </c>
      <c r="M100" s="68"/>
    </row>
    <row r="101" spans="1:13" x14ac:dyDescent="0.25">
      <c r="A101" s="72" t="s">
        <v>98</v>
      </c>
      <c r="B101" s="73" t="s">
        <v>194</v>
      </c>
      <c r="C101" s="74" t="s">
        <v>195</v>
      </c>
      <c r="D101" s="89">
        <v>12</v>
      </c>
      <c r="E101" s="76">
        <v>45671</v>
      </c>
      <c r="F101" s="76">
        <v>45671</v>
      </c>
      <c r="G101" s="76">
        <v>45671</v>
      </c>
      <c r="H101" s="77">
        <f t="shared" si="17"/>
        <v>12.24</v>
      </c>
      <c r="I101" s="125">
        <v>0</v>
      </c>
      <c r="J101" s="125">
        <v>13</v>
      </c>
      <c r="K101" s="78">
        <f t="shared" si="16"/>
        <v>13</v>
      </c>
      <c r="L101" s="79">
        <f t="shared" si="18"/>
        <v>1.0833333333333333</v>
      </c>
      <c r="M101" s="76">
        <v>45671</v>
      </c>
    </row>
    <row r="102" spans="1:13" x14ac:dyDescent="0.25">
      <c r="A102" s="62" t="s">
        <v>98</v>
      </c>
      <c r="B102" s="63" t="s">
        <v>196</v>
      </c>
      <c r="C102" s="64" t="s">
        <v>197</v>
      </c>
      <c r="D102" s="69">
        <v>18</v>
      </c>
      <c r="E102" s="65" t="s">
        <v>862</v>
      </c>
      <c r="F102" s="65">
        <f t="shared" ref="F102:F110" si="20">D102*0.95</f>
        <v>17.099999999999998</v>
      </c>
      <c r="G102" s="65">
        <f t="shared" ref="G102:G123" si="21">D102*100%</f>
        <v>18</v>
      </c>
      <c r="H102" s="65">
        <f t="shared" si="17"/>
        <v>18.36</v>
      </c>
      <c r="I102" s="124">
        <v>0</v>
      </c>
      <c r="J102" s="124">
        <v>15</v>
      </c>
      <c r="K102" s="66">
        <f t="shared" si="16"/>
        <v>15</v>
      </c>
      <c r="L102" s="70">
        <f t="shared" si="18"/>
        <v>0.83333333333333337</v>
      </c>
      <c r="M102" s="68"/>
    </row>
    <row r="103" spans="1:13" x14ac:dyDescent="0.25">
      <c r="A103" s="62" t="s">
        <v>98</v>
      </c>
      <c r="B103" s="63" t="s">
        <v>198</v>
      </c>
      <c r="C103" s="64" t="s">
        <v>199</v>
      </c>
      <c r="D103" s="69">
        <v>21</v>
      </c>
      <c r="E103" s="71">
        <v>45709</v>
      </c>
      <c r="F103" s="65">
        <f t="shared" si="20"/>
        <v>19.95</v>
      </c>
      <c r="G103" s="65">
        <f t="shared" si="21"/>
        <v>21</v>
      </c>
      <c r="H103" s="65">
        <f t="shared" si="17"/>
        <v>21.42</v>
      </c>
      <c r="I103" s="124">
        <v>0</v>
      </c>
      <c r="J103" s="124">
        <v>19</v>
      </c>
      <c r="K103" s="66">
        <f t="shared" si="16"/>
        <v>19</v>
      </c>
      <c r="L103" s="70">
        <f t="shared" si="18"/>
        <v>0.90476190476190477</v>
      </c>
      <c r="M103" s="68"/>
    </row>
    <row r="104" spans="1:13" x14ac:dyDescent="0.25">
      <c r="A104" s="62" t="s">
        <v>98</v>
      </c>
      <c r="B104" s="63" t="s">
        <v>200</v>
      </c>
      <c r="C104" s="64" t="s">
        <v>201</v>
      </c>
      <c r="D104" s="69">
        <v>73</v>
      </c>
      <c r="E104" s="71">
        <v>45709</v>
      </c>
      <c r="F104" s="65">
        <f t="shared" si="20"/>
        <v>69.349999999999994</v>
      </c>
      <c r="G104" s="65">
        <f t="shared" si="21"/>
        <v>73</v>
      </c>
      <c r="H104" s="65">
        <f t="shared" si="17"/>
        <v>74.460000000000008</v>
      </c>
      <c r="I104" s="124">
        <v>6</v>
      </c>
      <c r="J104" s="124">
        <v>59</v>
      </c>
      <c r="K104" s="66">
        <f t="shared" si="16"/>
        <v>65</v>
      </c>
      <c r="L104" s="70">
        <f t="shared" si="18"/>
        <v>0.8904109589041096</v>
      </c>
      <c r="M104" s="68"/>
    </row>
    <row r="105" spans="1:13" x14ac:dyDescent="0.25">
      <c r="A105" s="62" t="s">
        <v>98</v>
      </c>
      <c r="B105" s="63" t="s">
        <v>202</v>
      </c>
      <c r="C105" s="64" t="s">
        <v>203</v>
      </c>
      <c r="D105" s="69">
        <v>61</v>
      </c>
      <c r="E105" s="71">
        <v>45699</v>
      </c>
      <c r="F105" s="65">
        <f t="shared" si="20"/>
        <v>57.949999999999996</v>
      </c>
      <c r="G105" s="65">
        <f t="shared" si="21"/>
        <v>61</v>
      </c>
      <c r="H105" s="65">
        <f t="shared" si="17"/>
        <v>62.22</v>
      </c>
      <c r="I105" s="124">
        <v>12</v>
      </c>
      <c r="J105" s="124">
        <v>45</v>
      </c>
      <c r="K105" s="66">
        <f t="shared" si="16"/>
        <v>57</v>
      </c>
      <c r="L105" s="70">
        <f t="shared" si="18"/>
        <v>0.93442622950819676</v>
      </c>
      <c r="M105" s="68"/>
    </row>
    <row r="106" spans="1:13" x14ac:dyDescent="0.25">
      <c r="A106" s="62" t="s">
        <v>98</v>
      </c>
      <c r="B106" s="63" t="s">
        <v>204</v>
      </c>
      <c r="C106" s="64" t="s">
        <v>205</v>
      </c>
      <c r="D106" s="69">
        <v>23</v>
      </c>
      <c r="E106" s="65" t="s">
        <v>862</v>
      </c>
      <c r="F106" s="65">
        <f t="shared" si="20"/>
        <v>21.849999999999998</v>
      </c>
      <c r="G106" s="65">
        <f t="shared" si="21"/>
        <v>23</v>
      </c>
      <c r="H106" s="65">
        <f t="shared" si="17"/>
        <v>23.46</v>
      </c>
      <c r="I106" s="124">
        <v>0</v>
      </c>
      <c r="J106" s="124">
        <v>19</v>
      </c>
      <c r="K106" s="66">
        <f t="shared" si="16"/>
        <v>19</v>
      </c>
      <c r="L106" s="70">
        <f t="shared" si="18"/>
        <v>0.82608695652173914</v>
      </c>
      <c r="M106" s="68"/>
    </row>
    <row r="107" spans="1:13" x14ac:dyDescent="0.25">
      <c r="A107" s="62" t="s">
        <v>98</v>
      </c>
      <c r="B107" s="63" t="s">
        <v>206</v>
      </c>
      <c r="C107" s="64" t="s">
        <v>207</v>
      </c>
      <c r="D107" s="69">
        <v>34</v>
      </c>
      <c r="E107" s="65" t="s">
        <v>862</v>
      </c>
      <c r="F107" s="65">
        <f t="shared" si="20"/>
        <v>32.299999999999997</v>
      </c>
      <c r="G107" s="65">
        <f t="shared" si="21"/>
        <v>34</v>
      </c>
      <c r="H107" s="65">
        <f t="shared" si="17"/>
        <v>34.68</v>
      </c>
      <c r="I107" s="124">
        <v>0</v>
      </c>
      <c r="J107" s="124">
        <v>27</v>
      </c>
      <c r="K107" s="66">
        <f t="shared" si="16"/>
        <v>27</v>
      </c>
      <c r="L107" s="70">
        <f t="shared" si="18"/>
        <v>0.79411764705882348</v>
      </c>
      <c r="M107" s="68"/>
    </row>
    <row r="108" spans="1:13" x14ac:dyDescent="0.25">
      <c r="A108" s="72" t="s">
        <v>98</v>
      </c>
      <c r="B108" s="73" t="s">
        <v>208</v>
      </c>
      <c r="C108" s="74" t="s">
        <v>209</v>
      </c>
      <c r="D108" s="89">
        <v>19</v>
      </c>
      <c r="E108" s="76">
        <v>45622</v>
      </c>
      <c r="F108" s="80">
        <v>45709</v>
      </c>
      <c r="G108" s="80">
        <v>45709</v>
      </c>
      <c r="H108" s="77">
        <f t="shared" si="17"/>
        <v>19.38</v>
      </c>
      <c r="I108" s="125">
        <v>1</v>
      </c>
      <c r="J108" s="125">
        <v>18</v>
      </c>
      <c r="K108" s="78">
        <f t="shared" si="16"/>
        <v>19</v>
      </c>
      <c r="L108" s="79">
        <f t="shared" si="18"/>
        <v>1</v>
      </c>
      <c r="M108" s="80">
        <v>45709</v>
      </c>
    </row>
    <row r="109" spans="1:13" x14ac:dyDescent="0.25">
      <c r="A109" s="62" t="s">
        <v>98</v>
      </c>
      <c r="B109" s="63" t="s">
        <v>210</v>
      </c>
      <c r="C109" s="64" t="s">
        <v>211</v>
      </c>
      <c r="D109" s="69">
        <v>21</v>
      </c>
      <c r="E109" s="71">
        <v>45671</v>
      </c>
      <c r="F109" s="65">
        <f t="shared" si="20"/>
        <v>19.95</v>
      </c>
      <c r="G109" s="65">
        <f t="shared" si="21"/>
        <v>21</v>
      </c>
      <c r="H109" s="65">
        <f t="shared" si="17"/>
        <v>21.42</v>
      </c>
      <c r="I109" s="124">
        <v>0</v>
      </c>
      <c r="J109" s="124">
        <v>18</v>
      </c>
      <c r="K109" s="66">
        <f t="shared" si="16"/>
        <v>18</v>
      </c>
      <c r="L109" s="70">
        <f t="shared" si="18"/>
        <v>0.8571428571428571</v>
      </c>
      <c r="M109" s="68"/>
    </row>
    <row r="110" spans="1:13" x14ac:dyDescent="0.25">
      <c r="A110" s="62" t="s">
        <v>98</v>
      </c>
      <c r="B110" s="63" t="s">
        <v>212</v>
      </c>
      <c r="C110" s="64" t="s">
        <v>213</v>
      </c>
      <c r="D110" s="69">
        <v>15</v>
      </c>
      <c r="E110" s="71">
        <v>45589</v>
      </c>
      <c r="F110" s="65">
        <f t="shared" si="20"/>
        <v>14.25</v>
      </c>
      <c r="G110" s="65">
        <f t="shared" si="21"/>
        <v>15</v>
      </c>
      <c r="H110" s="65">
        <f t="shared" si="17"/>
        <v>15.3</v>
      </c>
      <c r="I110" s="124">
        <v>0</v>
      </c>
      <c r="J110" s="124">
        <v>13</v>
      </c>
      <c r="K110" s="66">
        <f t="shared" si="16"/>
        <v>13</v>
      </c>
      <c r="L110" s="70">
        <f t="shared" si="18"/>
        <v>0.8666666666666667</v>
      </c>
      <c r="M110" s="68"/>
    </row>
    <row r="111" spans="1:13" x14ac:dyDescent="0.25">
      <c r="A111" s="62" t="s">
        <v>98</v>
      </c>
      <c r="B111" s="63" t="s">
        <v>214</v>
      </c>
      <c r="C111" s="64" t="s">
        <v>215</v>
      </c>
      <c r="D111" s="69">
        <v>52</v>
      </c>
      <c r="E111" s="71">
        <v>45643</v>
      </c>
      <c r="F111" s="71">
        <v>45724</v>
      </c>
      <c r="G111" s="65">
        <f t="shared" si="21"/>
        <v>52</v>
      </c>
      <c r="H111" s="65">
        <f t="shared" si="17"/>
        <v>53.04</v>
      </c>
      <c r="I111" s="124">
        <v>3</v>
      </c>
      <c r="J111" s="124">
        <v>48</v>
      </c>
      <c r="K111" s="66">
        <f t="shared" si="16"/>
        <v>51</v>
      </c>
      <c r="L111" s="70">
        <f t="shared" si="18"/>
        <v>0.98076923076923073</v>
      </c>
      <c r="M111" s="68"/>
    </row>
    <row r="112" spans="1:13" x14ac:dyDescent="0.25">
      <c r="A112" s="62" t="s">
        <v>98</v>
      </c>
      <c r="B112" s="63" t="s">
        <v>216</v>
      </c>
      <c r="C112" s="64" t="s">
        <v>217</v>
      </c>
      <c r="D112" s="69">
        <v>36</v>
      </c>
      <c r="E112" s="65" t="s">
        <v>862</v>
      </c>
      <c r="F112" s="65">
        <f t="shared" ref="F112:F121" si="22">D112*0.95</f>
        <v>34.199999999999996</v>
      </c>
      <c r="G112" s="65">
        <f t="shared" si="21"/>
        <v>36</v>
      </c>
      <c r="H112" s="65">
        <f t="shared" si="17"/>
        <v>36.72</v>
      </c>
      <c r="I112" s="124">
        <v>0</v>
      </c>
      <c r="J112" s="124">
        <v>32</v>
      </c>
      <c r="K112" s="66">
        <f t="shared" si="16"/>
        <v>32</v>
      </c>
      <c r="L112" s="70">
        <f t="shared" si="18"/>
        <v>0.88888888888888884</v>
      </c>
      <c r="M112" s="68"/>
    </row>
    <row r="113" spans="1:13" x14ac:dyDescent="0.25">
      <c r="A113" s="62" t="s">
        <v>98</v>
      </c>
      <c r="B113" s="63" t="s">
        <v>218</v>
      </c>
      <c r="C113" s="64" t="s">
        <v>219</v>
      </c>
      <c r="D113" s="69">
        <v>43</v>
      </c>
      <c r="E113" s="65" t="s">
        <v>862</v>
      </c>
      <c r="F113" s="65">
        <f t="shared" si="22"/>
        <v>40.85</v>
      </c>
      <c r="G113" s="65">
        <f t="shared" si="21"/>
        <v>43</v>
      </c>
      <c r="H113" s="65">
        <f t="shared" si="17"/>
        <v>43.86</v>
      </c>
      <c r="I113" s="124">
        <v>1</v>
      </c>
      <c r="J113" s="124">
        <v>30</v>
      </c>
      <c r="K113" s="66">
        <f t="shared" si="16"/>
        <v>31</v>
      </c>
      <c r="L113" s="70">
        <f t="shared" si="18"/>
        <v>0.72093023255813948</v>
      </c>
      <c r="M113" s="68"/>
    </row>
    <row r="114" spans="1:13" x14ac:dyDescent="0.25">
      <c r="A114" s="62" t="s">
        <v>98</v>
      </c>
      <c r="B114" s="63" t="s">
        <v>220</v>
      </c>
      <c r="C114" s="64" t="s">
        <v>221</v>
      </c>
      <c r="D114" s="69">
        <v>46</v>
      </c>
      <c r="E114" s="65" t="s">
        <v>862</v>
      </c>
      <c r="F114" s="65">
        <f t="shared" si="22"/>
        <v>43.699999999999996</v>
      </c>
      <c r="G114" s="65">
        <f t="shared" si="21"/>
        <v>46</v>
      </c>
      <c r="H114" s="65">
        <f t="shared" si="17"/>
        <v>46.92</v>
      </c>
      <c r="I114" s="124">
        <v>0</v>
      </c>
      <c r="J114" s="124">
        <v>35</v>
      </c>
      <c r="K114" s="66">
        <f t="shared" si="16"/>
        <v>35</v>
      </c>
      <c r="L114" s="70">
        <f t="shared" si="18"/>
        <v>0.76086956521739135</v>
      </c>
      <c r="M114" s="68"/>
    </row>
    <row r="115" spans="1:13" x14ac:dyDescent="0.25">
      <c r="A115" s="62" t="s">
        <v>98</v>
      </c>
      <c r="B115" s="63" t="s">
        <v>222</v>
      </c>
      <c r="C115" s="64" t="s">
        <v>223</v>
      </c>
      <c r="D115" s="69">
        <v>68</v>
      </c>
      <c r="E115" s="71">
        <v>45635</v>
      </c>
      <c r="F115" s="65">
        <f t="shared" si="22"/>
        <v>64.599999999999994</v>
      </c>
      <c r="G115" s="65">
        <f t="shared" si="21"/>
        <v>68</v>
      </c>
      <c r="H115" s="65">
        <f t="shared" si="17"/>
        <v>69.36</v>
      </c>
      <c r="I115" s="124">
        <v>5</v>
      </c>
      <c r="J115" s="124">
        <v>58</v>
      </c>
      <c r="K115" s="66">
        <f t="shared" si="16"/>
        <v>63</v>
      </c>
      <c r="L115" s="70">
        <f t="shared" si="18"/>
        <v>0.92647058823529416</v>
      </c>
      <c r="M115" s="68"/>
    </row>
    <row r="116" spans="1:13" x14ac:dyDescent="0.25">
      <c r="A116" s="62" t="s">
        <v>98</v>
      </c>
      <c r="B116" s="63" t="s">
        <v>224</v>
      </c>
      <c r="C116" s="64" t="s">
        <v>225</v>
      </c>
      <c r="D116" s="69">
        <v>38</v>
      </c>
      <c r="E116" s="71">
        <v>45601</v>
      </c>
      <c r="F116" s="65">
        <f t="shared" si="22"/>
        <v>36.1</v>
      </c>
      <c r="G116" s="65">
        <f t="shared" si="21"/>
        <v>38</v>
      </c>
      <c r="H116" s="65">
        <f t="shared" si="17"/>
        <v>38.76</v>
      </c>
      <c r="I116" s="124">
        <v>10</v>
      </c>
      <c r="J116" s="124">
        <v>26</v>
      </c>
      <c r="K116" s="66">
        <f t="shared" si="16"/>
        <v>36</v>
      </c>
      <c r="L116" s="70">
        <f t="shared" si="18"/>
        <v>0.94736842105263153</v>
      </c>
      <c r="M116" s="68"/>
    </row>
    <row r="117" spans="1:13" x14ac:dyDescent="0.25">
      <c r="A117" s="62" t="s">
        <v>98</v>
      </c>
      <c r="B117" s="63" t="s">
        <v>226</v>
      </c>
      <c r="C117" s="64" t="s">
        <v>227</v>
      </c>
      <c r="D117" s="69">
        <v>63</v>
      </c>
      <c r="E117" s="65" t="s">
        <v>862</v>
      </c>
      <c r="F117" s="65">
        <f t="shared" si="22"/>
        <v>59.849999999999994</v>
      </c>
      <c r="G117" s="65">
        <f t="shared" si="21"/>
        <v>63</v>
      </c>
      <c r="H117" s="65">
        <f t="shared" si="17"/>
        <v>64.260000000000005</v>
      </c>
      <c r="I117" s="124">
        <v>1</v>
      </c>
      <c r="J117" s="124">
        <v>49</v>
      </c>
      <c r="K117" s="66">
        <f t="shared" ref="K117:K122" si="23">I117+J117</f>
        <v>50</v>
      </c>
      <c r="L117" s="70">
        <f t="shared" si="18"/>
        <v>0.79365079365079361</v>
      </c>
      <c r="M117" s="68"/>
    </row>
    <row r="118" spans="1:13" x14ac:dyDescent="0.25">
      <c r="A118" s="62" t="s">
        <v>98</v>
      </c>
      <c r="B118" s="63" t="s">
        <v>228</v>
      </c>
      <c r="C118" s="64" t="s">
        <v>229</v>
      </c>
      <c r="D118" s="69">
        <v>8</v>
      </c>
      <c r="E118" s="71">
        <v>45709</v>
      </c>
      <c r="F118" s="65">
        <f t="shared" si="22"/>
        <v>7.6</v>
      </c>
      <c r="G118" s="65">
        <f t="shared" si="21"/>
        <v>8</v>
      </c>
      <c r="H118" s="65">
        <f t="shared" si="17"/>
        <v>8.16</v>
      </c>
      <c r="I118" s="124">
        <v>0</v>
      </c>
      <c r="J118" s="124">
        <v>7</v>
      </c>
      <c r="K118" s="66">
        <f t="shared" si="23"/>
        <v>7</v>
      </c>
      <c r="L118" s="70">
        <f t="shared" si="18"/>
        <v>0.875</v>
      </c>
      <c r="M118" s="68"/>
    </row>
    <row r="119" spans="1:13" x14ac:dyDescent="0.25">
      <c r="A119" s="62" t="s">
        <v>98</v>
      </c>
      <c r="B119" s="63" t="s">
        <v>230</v>
      </c>
      <c r="C119" s="64" t="s">
        <v>231</v>
      </c>
      <c r="D119" s="69">
        <v>61</v>
      </c>
      <c r="E119" s="71">
        <v>45635</v>
      </c>
      <c r="F119" s="65">
        <f t="shared" si="22"/>
        <v>57.949999999999996</v>
      </c>
      <c r="G119" s="65">
        <f t="shared" si="21"/>
        <v>61</v>
      </c>
      <c r="H119" s="65">
        <f t="shared" si="17"/>
        <v>62.22</v>
      </c>
      <c r="I119" s="124">
        <v>12</v>
      </c>
      <c r="J119" s="124">
        <v>46</v>
      </c>
      <c r="K119" s="66">
        <f t="shared" si="23"/>
        <v>58</v>
      </c>
      <c r="L119" s="70">
        <f t="shared" si="18"/>
        <v>0.95081967213114749</v>
      </c>
      <c r="M119" s="68"/>
    </row>
    <row r="120" spans="1:13" x14ac:dyDescent="0.25">
      <c r="A120" s="62" t="s">
        <v>98</v>
      </c>
      <c r="B120" s="63" t="s">
        <v>232</v>
      </c>
      <c r="C120" s="64" t="s">
        <v>233</v>
      </c>
      <c r="D120" s="69">
        <v>123</v>
      </c>
      <c r="E120" s="65" t="s">
        <v>862</v>
      </c>
      <c r="F120" s="65">
        <f t="shared" si="22"/>
        <v>116.85</v>
      </c>
      <c r="G120" s="65">
        <f t="shared" si="21"/>
        <v>123</v>
      </c>
      <c r="H120" s="65">
        <f t="shared" si="17"/>
        <v>125.46000000000001</v>
      </c>
      <c r="I120" s="124">
        <v>2</v>
      </c>
      <c r="J120" s="124">
        <v>93</v>
      </c>
      <c r="K120" s="66">
        <f t="shared" si="23"/>
        <v>95</v>
      </c>
      <c r="L120" s="70">
        <f t="shared" si="18"/>
        <v>0.77235772357723576</v>
      </c>
      <c r="M120" s="68"/>
    </row>
    <row r="121" spans="1:13" x14ac:dyDescent="0.25">
      <c r="A121" s="81" t="s">
        <v>98</v>
      </c>
      <c r="B121" s="82" t="s">
        <v>234</v>
      </c>
      <c r="C121" s="83" t="s">
        <v>235</v>
      </c>
      <c r="D121" s="90">
        <v>19</v>
      </c>
      <c r="E121" s="85">
        <f>D121*0.85</f>
        <v>16.149999999999999</v>
      </c>
      <c r="F121" s="85">
        <f t="shared" si="22"/>
        <v>18.05</v>
      </c>
      <c r="G121" s="85">
        <f t="shared" si="21"/>
        <v>19</v>
      </c>
      <c r="H121" s="85">
        <f t="shared" si="17"/>
        <v>19.38</v>
      </c>
      <c r="I121" s="126">
        <v>0</v>
      </c>
      <c r="J121" s="126">
        <v>8</v>
      </c>
      <c r="K121" s="86">
        <f t="shared" si="23"/>
        <v>8</v>
      </c>
      <c r="L121" s="87">
        <f t="shared" si="18"/>
        <v>0.42105263157894735</v>
      </c>
      <c r="M121" s="88"/>
    </row>
    <row r="122" spans="1:13" x14ac:dyDescent="0.25">
      <c r="A122" s="62" t="s">
        <v>98</v>
      </c>
      <c r="B122" s="63" t="s">
        <v>236</v>
      </c>
      <c r="C122" s="64" t="s">
        <v>237</v>
      </c>
      <c r="D122" s="69">
        <v>48</v>
      </c>
      <c r="E122" s="71">
        <v>45622</v>
      </c>
      <c r="F122" s="71">
        <v>45622</v>
      </c>
      <c r="G122" s="65">
        <f t="shared" si="21"/>
        <v>48</v>
      </c>
      <c r="H122" s="65">
        <f t="shared" si="17"/>
        <v>48.96</v>
      </c>
      <c r="I122" s="124">
        <v>2</v>
      </c>
      <c r="J122" s="124">
        <v>45</v>
      </c>
      <c r="K122" s="66">
        <f t="shared" si="23"/>
        <v>47</v>
      </c>
      <c r="L122" s="70">
        <f t="shared" si="18"/>
        <v>0.97916666666666663</v>
      </c>
      <c r="M122" s="68"/>
    </row>
    <row r="123" spans="1:13" s="144" customFormat="1" x14ac:dyDescent="0.25">
      <c r="A123" s="62"/>
      <c r="B123" s="63"/>
      <c r="C123" s="142" t="s">
        <v>2</v>
      </c>
      <c r="D123" s="142">
        <v>3456</v>
      </c>
      <c r="E123" s="142"/>
      <c r="F123" s="145"/>
      <c r="G123" s="145">
        <f t="shared" si="21"/>
        <v>3456</v>
      </c>
      <c r="H123" s="145">
        <f t="shared" si="17"/>
        <v>3525.12</v>
      </c>
      <c r="I123" s="142">
        <v>188</v>
      </c>
      <c r="J123" s="142">
        <v>2841</v>
      </c>
      <c r="K123" s="142">
        <v>3029</v>
      </c>
      <c r="L123" s="143">
        <v>0.87644675925925897</v>
      </c>
      <c r="M123" s="145"/>
    </row>
    <row r="124" spans="1:13" x14ac:dyDescent="0.25">
      <c r="A124" s="62" t="s">
        <v>238</v>
      </c>
      <c r="B124" s="63" t="s">
        <v>239</v>
      </c>
      <c r="C124" s="64" t="s">
        <v>240</v>
      </c>
      <c r="D124" s="69">
        <v>78</v>
      </c>
      <c r="E124" s="71">
        <v>45719</v>
      </c>
      <c r="F124" s="65">
        <f>D124*0.95</f>
        <v>74.099999999999994</v>
      </c>
      <c r="G124" s="65">
        <f t="shared" ref="G124:G169" si="24">D124*100%</f>
        <v>78</v>
      </c>
      <c r="H124" s="65">
        <f t="shared" ref="H124:H169" si="25">D124*102%</f>
        <v>79.56</v>
      </c>
      <c r="I124" s="124">
        <v>1</v>
      </c>
      <c r="J124" s="124">
        <v>72</v>
      </c>
      <c r="K124" s="66">
        <f>SUM(K5:K51)</f>
        <v>3055</v>
      </c>
      <c r="L124" s="70">
        <f t="shared" ref="L124:L169" si="26">K124/D124</f>
        <v>39.166666666666664</v>
      </c>
      <c r="M124" s="68"/>
    </row>
    <row r="125" spans="1:13" x14ac:dyDescent="0.25">
      <c r="A125" s="62" t="s">
        <v>238</v>
      </c>
      <c r="B125" s="63" t="s">
        <v>241</v>
      </c>
      <c r="C125" s="64" t="s">
        <v>242</v>
      </c>
      <c r="D125" s="69">
        <v>76</v>
      </c>
      <c r="E125" s="71">
        <v>45709</v>
      </c>
      <c r="F125" s="65">
        <f>D125*0.95</f>
        <v>72.2</v>
      </c>
      <c r="G125" s="65">
        <f t="shared" si="24"/>
        <v>76</v>
      </c>
      <c r="H125" s="65">
        <f t="shared" si="25"/>
        <v>77.52</v>
      </c>
      <c r="I125" s="124">
        <v>1</v>
      </c>
      <c r="J125" s="124">
        <v>64</v>
      </c>
      <c r="K125" s="66">
        <f t="shared" ref="K125:K169" si="27">I125+J125</f>
        <v>65</v>
      </c>
      <c r="L125" s="70">
        <f t="shared" si="26"/>
        <v>0.85526315789473684</v>
      </c>
      <c r="M125" s="68"/>
    </row>
    <row r="126" spans="1:13" x14ac:dyDescent="0.25">
      <c r="A126" s="62" t="s">
        <v>238</v>
      </c>
      <c r="B126" s="63" t="s">
        <v>243</v>
      </c>
      <c r="C126" s="64" t="s">
        <v>244</v>
      </c>
      <c r="D126" s="69">
        <v>171</v>
      </c>
      <c r="E126" s="65" t="s">
        <v>862</v>
      </c>
      <c r="F126" s="65">
        <f>D126*0.95</f>
        <v>162.44999999999999</v>
      </c>
      <c r="G126" s="65">
        <f t="shared" si="24"/>
        <v>171</v>
      </c>
      <c r="H126" s="65">
        <f t="shared" si="25"/>
        <v>174.42000000000002</v>
      </c>
      <c r="I126" s="124">
        <v>5</v>
      </c>
      <c r="J126" s="124">
        <v>141</v>
      </c>
      <c r="K126" s="66">
        <f t="shared" si="27"/>
        <v>146</v>
      </c>
      <c r="L126" s="70">
        <f t="shared" si="26"/>
        <v>0.85380116959064323</v>
      </c>
      <c r="M126" s="68"/>
    </row>
    <row r="127" spans="1:13" x14ac:dyDescent="0.25">
      <c r="A127" s="62" t="s">
        <v>238</v>
      </c>
      <c r="B127" s="63" t="s">
        <v>245</v>
      </c>
      <c r="C127" s="64" t="s">
        <v>246</v>
      </c>
      <c r="D127" s="69">
        <v>68</v>
      </c>
      <c r="E127" s="71">
        <v>45643</v>
      </c>
      <c r="F127" s="71">
        <v>45724</v>
      </c>
      <c r="G127" s="65">
        <f t="shared" si="24"/>
        <v>68</v>
      </c>
      <c r="H127" s="65">
        <f t="shared" si="25"/>
        <v>69.36</v>
      </c>
      <c r="I127" s="124">
        <v>1</v>
      </c>
      <c r="J127" s="124">
        <v>65</v>
      </c>
      <c r="K127" s="66">
        <f t="shared" si="27"/>
        <v>66</v>
      </c>
      <c r="L127" s="70">
        <f t="shared" si="26"/>
        <v>0.97058823529411764</v>
      </c>
      <c r="M127" s="135"/>
    </row>
    <row r="128" spans="1:13" x14ac:dyDescent="0.25">
      <c r="A128" s="72" t="s">
        <v>238</v>
      </c>
      <c r="B128" s="72" t="s">
        <v>247</v>
      </c>
      <c r="C128" s="74" t="s">
        <v>248</v>
      </c>
      <c r="D128" s="89">
        <v>29</v>
      </c>
      <c r="E128" s="76">
        <v>45719</v>
      </c>
      <c r="F128" s="76">
        <v>45785</v>
      </c>
      <c r="G128" s="76">
        <v>45785</v>
      </c>
      <c r="H128" s="77">
        <f t="shared" si="25"/>
        <v>29.580000000000002</v>
      </c>
      <c r="I128" s="125">
        <v>5</v>
      </c>
      <c r="J128" s="125">
        <v>24</v>
      </c>
      <c r="K128" s="78">
        <f t="shared" si="27"/>
        <v>29</v>
      </c>
      <c r="L128" s="79">
        <f t="shared" si="26"/>
        <v>1</v>
      </c>
      <c r="M128" s="136">
        <v>45785</v>
      </c>
    </row>
    <row r="129" spans="1:13" x14ac:dyDescent="0.25">
      <c r="A129" s="62" t="s">
        <v>238</v>
      </c>
      <c r="B129" s="63" t="s">
        <v>249</v>
      </c>
      <c r="C129" s="64" t="s">
        <v>250</v>
      </c>
      <c r="D129" s="69">
        <v>172</v>
      </c>
      <c r="E129" s="71">
        <v>45657</v>
      </c>
      <c r="F129" s="71">
        <v>45727</v>
      </c>
      <c r="G129" s="65">
        <f t="shared" si="24"/>
        <v>172</v>
      </c>
      <c r="H129" s="65">
        <f t="shared" si="25"/>
        <v>175.44</v>
      </c>
      <c r="I129" s="124">
        <v>1</v>
      </c>
      <c r="J129" s="124">
        <v>165</v>
      </c>
      <c r="K129" s="66">
        <f t="shared" si="27"/>
        <v>166</v>
      </c>
      <c r="L129" s="70">
        <f t="shared" si="26"/>
        <v>0.96511627906976749</v>
      </c>
      <c r="M129" s="68"/>
    </row>
    <row r="130" spans="1:13" x14ac:dyDescent="0.25">
      <c r="A130" s="62" t="s">
        <v>238</v>
      </c>
      <c r="B130" s="63" t="s">
        <v>251</v>
      </c>
      <c r="C130" s="64" t="s">
        <v>252</v>
      </c>
      <c r="D130" s="69">
        <v>158</v>
      </c>
      <c r="E130" s="65" t="s">
        <v>862</v>
      </c>
      <c r="F130" s="65">
        <f t="shared" ref="F130:F142" si="28">D130*0.95</f>
        <v>150.1</v>
      </c>
      <c r="G130" s="65">
        <f t="shared" si="24"/>
        <v>158</v>
      </c>
      <c r="H130" s="65">
        <f t="shared" si="25"/>
        <v>161.16</v>
      </c>
      <c r="I130" s="124">
        <v>5</v>
      </c>
      <c r="J130" s="124">
        <v>130</v>
      </c>
      <c r="K130" s="66">
        <f t="shared" si="27"/>
        <v>135</v>
      </c>
      <c r="L130" s="70">
        <f t="shared" si="26"/>
        <v>0.85443037974683544</v>
      </c>
      <c r="M130" s="68"/>
    </row>
    <row r="131" spans="1:13" x14ac:dyDescent="0.25">
      <c r="A131" s="72" t="s">
        <v>238</v>
      </c>
      <c r="B131" s="73" t="s">
        <v>253</v>
      </c>
      <c r="C131" s="74" t="s">
        <v>254</v>
      </c>
      <c r="D131" s="89">
        <v>57</v>
      </c>
      <c r="E131" s="76">
        <v>45643</v>
      </c>
      <c r="F131" s="76">
        <v>45685</v>
      </c>
      <c r="G131" s="76">
        <v>45685</v>
      </c>
      <c r="H131" s="76">
        <v>45727</v>
      </c>
      <c r="I131" s="125">
        <v>2</v>
      </c>
      <c r="J131" s="125">
        <v>60</v>
      </c>
      <c r="K131" s="78">
        <f t="shared" si="27"/>
        <v>62</v>
      </c>
      <c r="L131" s="79">
        <f t="shared" si="26"/>
        <v>1.0877192982456141</v>
      </c>
      <c r="M131" s="76">
        <v>45685</v>
      </c>
    </row>
    <row r="132" spans="1:13" x14ac:dyDescent="0.25">
      <c r="A132" s="62" t="s">
        <v>238</v>
      </c>
      <c r="B132" s="63" t="s">
        <v>255</v>
      </c>
      <c r="C132" s="64" t="s">
        <v>256</v>
      </c>
      <c r="D132" s="69">
        <v>142</v>
      </c>
      <c r="E132" s="65" t="s">
        <v>862</v>
      </c>
      <c r="F132" s="65">
        <f t="shared" si="28"/>
        <v>134.9</v>
      </c>
      <c r="G132" s="65">
        <f t="shared" si="24"/>
        <v>142</v>
      </c>
      <c r="H132" s="65">
        <f t="shared" si="25"/>
        <v>144.84</v>
      </c>
      <c r="I132" s="124">
        <v>10</v>
      </c>
      <c r="J132" s="124">
        <v>109</v>
      </c>
      <c r="K132" s="66">
        <f t="shared" si="27"/>
        <v>119</v>
      </c>
      <c r="L132" s="70">
        <f t="shared" si="26"/>
        <v>0.8380281690140845</v>
      </c>
      <c r="M132" s="68"/>
    </row>
    <row r="133" spans="1:13" x14ac:dyDescent="0.25">
      <c r="A133" s="62" t="s">
        <v>238</v>
      </c>
      <c r="B133" s="63" t="s">
        <v>257</v>
      </c>
      <c r="C133" s="64" t="s">
        <v>258</v>
      </c>
      <c r="D133" s="69">
        <v>36</v>
      </c>
      <c r="E133" s="65" t="s">
        <v>862</v>
      </c>
      <c r="F133" s="65">
        <f t="shared" si="28"/>
        <v>34.199999999999996</v>
      </c>
      <c r="G133" s="65">
        <f t="shared" si="24"/>
        <v>36</v>
      </c>
      <c r="H133" s="65">
        <f t="shared" si="25"/>
        <v>36.72</v>
      </c>
      <c r="I133" s="124">
        <v>4</v>
      </c>
      <c r="J133" s="124">
        <v>25</v>
      </c>
      <c r="K133" s="66">
        <f t="shared" si="27"/>
        <v>29</v>
      </c>
      <c r="L133" s="70">
        <f t="shared" si="26"/>
        <v>0.80555555555555558</v>
      </c>
      <c r="M133" s="68"/>
    </row>
    <row r="134" spans="1:13" x14ac:dyDescent="0.25">
      <c r="A134" s="62" t="s">
        <v>238</v>
      </c>
      <c r="B134" s="63" t="s">
        <v>259</v>
      </c>
      <c r="C134" s="64" t="s">
        <v>260</v>
      </c>
      <c r="D134" s="69">
        <v>16</v>
      </c>
      <c r="E134" s="65" t="s">
        <v>862</v>
      </c>
      <c r="F134" s="65">
        <f t="shared" si="28"/>
        <v>15.2</v>
      </c>
      <c r="G134" s="65">
        <f t="shared" si="24"/>
        <v>16</v>
      </c>
      <c r="H134" s="65">
        <f t="shared" si="25"/>
        <v>16.32</v>
      </c>
      <c r="I134" s="124">
        <v>0</v>
      </c>
      <c r="J134" s="124">
        <v>13</v>
      </c>
      <c r="K134" s="66">
        <f t="shared" si="27"/>
        <v>13</v>
      </c>
      <c r="L134" s="70">
        <f t="shared" si="26"/>
        <v>0.8125</v>
      </c>
      <c r="M134" s="68"/>
    </row>
    <row r="135" spans="1:13" x14ac:dyDescent="0.25">
      <c r="A135" s="62" t="s">
        <v>238</v>
      </c>
      <c r="B135" s="63" t="s">
        <v>261</v>
      </c>
      <c r="C135" s="64" t="s">
        <v>262</v>
      </c>
      <c r="D135" s="69">
        <v>174</v>
      </c>
      <c r="E135" s="71">
        <v>45635</v>
      </c>
      <c r="F135" s="65">
        <f t="shared" si="28"/>
        <v>165.29999999999998</v>
      </c>
      <c r="G135" s="65">
        <f t="shared" si="24"/>
        <v>174</v>
      </c>
      <c r="H135" s="65">
        <f t="shared" si="25"/>
        <v>177.48</v>
      </c>
      <c r="I135" s="124">
        <v>11</v>
      </c>
      <c r="J135" s="124">
        <v>149</v>
      </c>
      <c r="K135" s="66">
        <f t="shared" si="27"/>
        <v>160</v>
      </c>
      <c r="L135" s="70">
        <f t="shared" si="26"/>
        <v>0.91954022988505746</v>
      </c>
      <c r="M135" s="68"/>
    </row>
    <row r="136" spans="1:13" x14ac:dyDescent="0.25">
      <c r="A136" s="62" t="s">
        <v>238</v>
      </c>
      <c r="B136" s="63" t="s">
        <v>263</v>
      </c>
      <c r="C136" s="64" t="s">
        <v>264</v>
      </c>
      <c r="D136" s="69">
        <v>127</v>
      </c>
      <c r="E136" s="65" t="s">
        <v>862</v>
      </c>
      <c r="F136" s="71">
        <v>45785</v>
      </c>
      <c r="G136" s="65">
        <f t="shared" si="24"/>
        <v>127</v>
      </c>
      <c r="H136" s="65">
        <f t="shared" si="25"/>
        <v>129.54</v>
      </c>
      <c r="I136" s="124">
        <v>7</v>
      </c>
      <c r="J136" s="124">
        <v>115</v>
      </c>
      <c r="K136" s="66">
        <f t="shared" si="27"/>
        <v>122</v>
      </c>
      <c r="L136" s="70">
        <f t="shared" si="26"/>
        <v>0.96062992125984248</v>
      </c>
      <c r="M136" s="68"/>
    </row>
    <row r="137" spans="1:13" x14ac:dyDescent="0.25">
      <c r="A137" s="72" t="s">
        <v>238</v>
      </c>
      <c r="B137" s="73" t="s">
        <v>265</v>
      </c>
      <c r="C137" s="74" t="s">
        <v>266</v>
      </c>
      <c r="D137" s="89">
        <v>112</v>
      </c>
      <c r="E137" s="76">
        <v>45643</v>
      </c>
      <c r="F137" s="77">
        <f t="shared" si="28"/>
        <v>106.39999999999999</v>
      </c>
      <c r="G137" s="77">
        <f t="shared" si="24"/>
        <v>112</v>
      </c>
      <c r="H137" s="77">
        <f t="shared" si="25"/>
        <v>114.24000000000001</v>
      </c>
      <c r="I137" s="125">
        <v>10</v>
      </c>
      <c r="J137" s="125">
        <v>115</v>
      </c>
      <c r="K137" s="78">
        <f t="shared" si="27"/>
        <v>125</v>
      </c>
      <c r="L137" s="79">
        <f t="shared" si="26"/>
        <v>1.1160714285714286</v>
      </c>
      <c r="M137" s="76">
        <v>45685</v>
      </c>
    </row>
    <row r="138" spans="1:13" x14ac:dyDescent="0.25">
      <c r="A138" s="62" t="s">
        <v>238</v>
      </c>
      <c r="B138" s="63" t="s">
        <v>267</v>
      </c>
      <c r="C138" s="64" t="s">
        <v>268</v>
      </c>
      <c r="D138" s="69">
        <v>38</v>
      </c>
      <c r="E138" s="71">
        <v>45580</v>
      </c>
      <c r="F138" s="65">
        <f t="shared" si="28"/>
        <v>36.1</v>
      </c>
      <c r="G138" s="65">
        <f t="shared" si="24"/>
        <v>38</v>
      </c>
      <c r="H138" s="65">
        <f t="shared" si="25"/>
        <v>38.76</v>
      </c>
      <c r="I138" s="124">
        <v>2</v>
      </c>
      <c r="J138" s="124">
        <v>31</v>
      </c>
      <c r="K138" s="66">
        <f t="shared" si="27"/>
        <v>33</v>
      </c>
      <c r="L138" s="70">
        <f t="shared" si="26"/>
        <v>0.86842105263157898</v>
      </c>
      <c r="M138" s="68"/>
    </row>
    <row r="139" spans="1:13" x14ac:dyDescent="0.25">
      <c r="A139" s="62" t="s">
        <v>238</v>
      </c>
      <c r="B139" s="63" t="s">
        <v>269</v>
      </c>
      <c r="C139" s="64" t="s">
        <v>270</v>
      </c>
      <c r="D139" s="69">
        <v>65</v>
      </c>
      <c r="E139" s="71">
        <v>45601</v>
      </c>
      <c r="F139" s="65">
        <f t="shared" si="28"/>
        <v>61.75</v>
      </c>
      <c r="G139" s="65">
        <f t="shared" si="24"/>
        <v>65</v>
      </c>
      <c r="H139" s="65">
        <f t="shared" si="25"/>
        <v>66.3</v>
      </c>
      <c r="I139" s="124">
        <v>0</v>
      </c>
      <c r="J139" s="124">
        <v>60</v>
      </c>
      <c r="K139" s="66">
        <f t="shared" si="27"/>
        <v>60</v>
      </c>
      <c r="L139" s="70">
        <f t="shared" si="26"/>
        <v>0.92307692307692313</v>
      </c>
      <c r="M139" s="68"/>
    </row>
    <row r="140" spans="1:13" x14ac:dyDescent="0.25">
      <c r="A140" s="62" t="s">
        <v>238</v>
      </c>
      <c r="B140" s="63" t="s">
        <v>271</v>
      </c>
      <c r="C140" s="64" t="s">
        <v>272</v>
      </c>
      <c r="D140" s="69">
        <v>19</v>
      </c>
      <c r="E140" s="71">
        <v>45709</v>
      </c>
      <c r="F140" s="65">
        <f t="shared" si="28"/>
        <v>18.05</v>
      </c>
      <c r="G140" s="65">
        <f t="shared" si="24"/>
        <v>19</v>
      </c>
      <c r="H140" s="65">
        <f t="shared" si="25"/>
        <v>19.38</v>
      </c>
      <c r="I140" s="124">
        <v>0</v>
      </c>
      <c r="J140" s="124">
        <v>18</v>
      </c>
      <c r="K140" s="66">
        <f t="shared" si="27"/>
        <v>18</v>
      </c>
      <c r="L140" s="70">
        <f t="shared" si="26"/>
        <v>0.94736842105263153</v>
      </c>
      <c r="M140" s="68"/>
    </row>
    <row r="141" spans="1:13" x14ac:dyDescent="0.25">
      <c r="A141" s="62" t="s">
        <v>238</v>
      </c>
      <c r="B141" s="63" t="s">
        <v>273</v>
      </c>
      <c r="C141" s="64" t="s">
        <v>274</v>
      </c>
      <c r="D141" s="69">
        <v>105</v>
      </c>
      <c r="E141" s="65" t="s">
        <v>862</v>
      </c>
      <c r="F141" s="65">
        <f t="shared" si="28"/>
        <v>99.75</v>
      </c>
      <c r="G141" s="65">
        <f t="shared" si="24"/>
        <v>105</v>
      </c>
      <c r="H141" s="65">
        <f t="shared" si="25"/>
        <v>107.10000000000001</v>
      </c>
      <c r="I141" s="124">
        <v>7</v>
      </c>
      <c r="J141" s="124">
        <v>87</v>
      </c>
      <c r="K141" s="66">
        <f t="shared" si="27"/>
        <v>94</v>
      </c>
      <c r="L141" s="70">
        <f t="shared" si="26"/>
        <v>0.89523809523809528</v>
      </c>
      <c r="M141" s="68"/>
    </row>
    <row r="142" spans="1:13" x14ac:dyDescent="0.25">
      <c r="A142" s="72" t="s">
        <v>238</v>
      </c>
      <c r="B142" s="73" t="s">
        <v>275</v>
      </c>
      <c r="C142" s="74" t="s">
        <v>276</v>
      </c>
      <c r="D142" s="89">
        <v>89</v>
      </c>
      <c r="E142" s="77">
        <f>D142*0.85</f>
        <v>75.649999999999991</v>
      </c>
      <c r="F142" s="77">
        <f t="shared" si="28"/>
        <v>84.55</v>
      </c>
      <c r="G142" s="77">
        <f t="shared" si="24"/>
        <v>89</v>
      </c>
      <c r="H142" s="77">
        <f t="shared" si="25"/>
        <v>90.78</v>
      </c>
      <c r="I142" s="125">
        <v>9</v>
      </c>
      <c r="J142" s="125">
        <v>94</v>
      </c>
      <c r="K142" s="78">
        <f t="shared" si="27"/>
        <v>103</v>
      </c>
      <c r="L142" s="79">
        <f t="shared" si="26"/>
        <v>1.1573033707865168</v>
      </c>
      <c r="M142" s="80">
        <v>45709</v>
      </c>
    </row>
    <row r="143" spans="1:13" x14ac:dyDescent="0.25">
      <c r="A143" s="72" t="s">
        <v>238</v>
      </c>
      <c r="B143" s="73" t="s">
        <v>277</v>
      </c>
      <c r="C143" s="74" t="s">
        <v>278</v>
      </c>
      <c r="D143" s="89">
        <v>80</v>
      </c>
      <c r="E143" s="76">
        <v>45685</v>
      </c>
      <c r="F143" s="76">
        <v>45727</v>
      </c>
      <c r="G143" s="76">
        <v>45785</v>
      </c>
      <c r="H143" s="77">
        <v>45789</v>
      </c>
      <c r="I143" s="125">
        <v>0</v>
      </c>
      <c r="J143" s="125">
        <v>82</v>
      </c>
      <c r="K143" s="78">
        <f t="shared" si="27"/>
        <v>82</v>
      </c>
      <c r="L143" s="79">
        <f t="shared" si="26"/>
        <v>1.0249999999999999</v>
      </c>
      <c r="M143" s="80">
        <v>45785</v>
      </c>
    </row>
    <row r="144" spans="1:13" x14ac:dyDescent="0.25">
      <c r="A144" s="62" t="s">
        <v>238</v>
      </c>
      <c r="B144" s="63" t="s">
        <v>279</v>
      </c>
      <c r="C144" s="64" t="s">
        <v>280</v>
      </c>
      <c r="D144" s="69">
        <v>89</v>
      </c>
      <c r="E144" s="71">
        <v>45699</v>
      </c>
      <c r="F144" s="71">
        <v>45724</v>
      </c>
      <c r="G144" s="65">
        <f t="shared" si="24"/>
        <v>89</v>
      </c>
      <c r="H144" s="65">
        <f t="shared" si="25"/>
        <v>90.78</v>
      </c>
      <c r="I144" s="124">
        <v>3</v>
      </c>
      <c r="J144" s="124">
        <v>85</v>
      </c>
      <c r="K144" s="66">
        <f t="shared" si="27"/>
        <v>88</v>
      </c>
      <c r="L144" s="70">
        <f t="shared" si="26"/>
        <v>0.9887640449438202</v>
      </c>
      <c r="M144" s="68"/>
    </row>
    <row r="145" spans="1:13" x14ac:dyDescent="0.25">
      <c r="A145" s="62" t="s">
        <v>238</v>
      </c>
      <c r="B145" s="63" t="s">
        <v>281</v>
      </c>
      <c r="C145" s="64" t="s">
        <v>282</v>
      </c>
      <c r="D145" s="69">
        <v>31</v>
      </c>
      <c r="E145" s="71">
        <v>45643</v>
      </c>
      <c r="F145" s="65">
        <f t="shared" ref="F145:F150" si="29">D145*0.95</f>
        <v>29.45</v>
      </c>
      <c r="G145" s="65">
        <f t="shared" si="24"/>
        <v>31</v>
      </c>
      <c r="H145" s="65">
        <f t="shared" si="25"/>
        <v>31.62</v>
      </c>
      <c r="I145" s="124">
        <v>0</v>
      </c>
      <c r="J145" s="124">
        <v>28</v>
      </c>
      <c r="K145" s="66">
        <f t="shared" si="27"/>
        <v>28</v>
      </c>
      <c r="L145" s="70">
        <f t="shared" si="26"/>
        <v>0.90322580645161288</v>
      </c>
      <c r="M145" s="68"/>
    </row>
    <row r="146" spans="1:13" x14ac:dyDescent="0.25">
      <c r="A146" s="62" t="s">
        <v>238</v>
      </c>
      <c r="B146" s="63" t="s">
        <v>283</v>
      </c>
      <c r="C146" s="64" t="s">
        <v>284</v>
      </c>
      <c r="D146" s="69">
        <v>41</v>
      </c>
      <c r="E146" s="71">
        <v>45651</v>
      </c>
      <c r="F146" s="65">
        <f t="shared" si="29"/>
        <v>38.949999999999996</v>
      </c>
      <c r="G146" s="65">
        <f t="shared" si="24"/>
        <v>41</v>
      </c>
      <c r="H146" s="65">
        <f t="shared" si="25"/>
        <v>41.82</v>
      </c>
      <c r="I146" s="124">
        <v>0</v>
      </c>
      <c r="J146" s="124">
        <v>38</v>
      </c>
      <c r="K146" s="66">
        <f t="shared" si="27"/>
        <v>38</v>
      </c>
      <c r="L146" s="70">
        <f t="shared" si="26"/>
        <v>0.92682926829268297</v>
      </c>
      <c r="M146" s="68"/>
    </row>
    <row r="147" spans="1:13" x14ac:dyDescent="0.25">
      <c r="A147" s="72" t="s">
        <v>238</v>
      </c>
      <c r="B147" s="73" t="s">
        <v>285</v>
      </c>
      <c r="C147" s="74" t="s">
        <v>286</v>
      </c>
      <c r="D147" s="89">
        <v>202</v>
      </c>
      <c r="E147" s="76">
        <v>45709</v>
      </c>
      <c r="F147" s="77">
        <f t="shared" si="29"/>
        <v>191.89999999999998</v>
      </c>
      <c r="G147" s="77">
        <f t="shared" si="24"/>
        <v>202</v>
      </c>
      <c r="H147" s="77">
        <f t="shared" si="25"/>
        <v>206.04</v>
      </c>
      <c r="I147" s="125">
        <v>7</v>
      </c>
      <c r="J147" s="125">
        <v>209</v>
      </c>
      <c r="K147" s="78">
        <f t="shared" si="27"/>
        <v>216</v>
      </c>
      <c r="L147" s="79">
        <f t="shared" si="26"/>
        <v>1.0693069306930694</v>
      </c>
      <c r="M147" s="76">
        <v>45727</v>
      </c>
    </row>
    <row r="148" spans="1:13" x14ac:dyDescent="0.25">
      <c r="A148" s="62" t="s">
        <v>238</v>
      </c>
      <c r="B148" s="63" t="s">
        <v>287</v>
      </c>
      <c r="C148" s="64" t="s">
        <v>288</v>
      </c>
      <c r="D148" s="69">
        <v>21</v>
      </c>
      <c r="E148" s="65" t="s">
        <v>862</v>
      </c>
      <c r="F148" s="65">
        <f t="shared" si="29"/>
        <v>19.95</v>
      </c>
      <c r="G148" s="65">
        <f t="shared" si="24"/>
        <v>21</v>
      </c>
      <c r="H148" s="65">
        <f t="shared" si="25"/>
        <v>21.42</v>
      </c>
      <c r="I148" s="124">
        <v>0</v>
      </c>
      <c r="J148" s="124">
        <v>17</v>
      </c>
      <c r="K148" s="66">
        <f t="shared" si="27"/>
        <v>17</v>
      </c>
      <c r="L148" s="70">
        <f t="shared" si="26"/>
        <v>0.80952380952380953</v>
      </c>
      <c r="M148" s="68"/>
    </row>
    <row r="149" spans="1:13" x14ac:dyDescent="0.25">
      <c r="A149" s="62" t="s">
        <v>238</v>
      </c>
      <c r="B149" s="63" t="s">
        <v>289</v>
      </c>
      <c r="C149" s="64" t="s">
        <v>290</v>
      </c>
      <c r="D149" s="69">
        <v>180</v>
      </c>
      <c r="E149" s="71">
        <v>45651</v>
      </c>
      <c r="F149" s="65">
        <f t="shared" si="29"/>
        <v>171</v>
      </c>
      <c r="G149" s="65">
        <f t="shared" si="24"/>
        <v>180</v>
      </c>
      <c r="H149" s="65">
        <f t="shared" si="25"/>
        <v>183.6</v>
      </c>
      <c r="I149" s="124">
        <v>18</v>
      </c>
      <c r="J149" s="124">
        <v>152</v>
      </c>
      <c r="K149" s="66">
        <f t="shared" si="27"/>
        <v>170</v>
      </c>
      <c r="L149" s="70">
        <f t="shared" si="26"/>
        <v>0.94444444444444442</v>
      </c>
      <c r="M149" s="68"/>
    </row>
    <row r="150" spans="1:13" x14ac:dyDescent="0.25">
      <c r="A150" s="62" t="s">
        <v>238</v>
      </c>
      <c r="B150" s="63" t="s">
        <v>291</v>
      </c>
      <c r="C150" s="64" t="s">
        <v>292</v>
      </c>
      <c r="D150" s="69">
        <v>25</v>
      </c>
      <c r="E150" s="65" t="s">
        <v>862</v>
      </c>
      <c r="F150" s="65">
        <f t="shared" si="29"/>
        <v>23.75</v>
      </c>
      <c r="G150" s="65">
        <f t="shared" si="24"/>
        <v>25</v>
      </c>
      <c r="H150" s="65">
        <f t="shared" si="25"/>
        <v>25.5</v>
      </c>
      <c r="I150" s="124">
        <v>0</v>
      </c>
      <c r="J150" s="124">
        <v>19</v>
      </c>
      <c r="K150" s="66">
        <f t="shared" si="27"/>
        <v>19</v>
      </c>
      <c r="L150" s="70">
        <f t="shared" si="26"/>
        <v>0.76</v>
      </c>
      <c r="M150" s="68"/>
    </row>
    <row r="151" spans="1:13" x14ac:dyDescent="0.25">
      <c r="A151" s="72" t="s">
        <v>238</v>
      </c>
      <c r="B151" s="73" t="s">
        <v>293</v>
      </c>
      <c r="C151" s="74" t="s">
        <v>294</v>
      </c>
      <c r="D151" s="89">
        <v>24</v>
      </c>
      <c r="E151" s="76">
        <v>45591</v>
      </c>
      <c r="F151" s="76">
        <v>45635</v>
      </c>
      <c r="G151" s="77">
        <f t="shared" si="24"/>
        <v>24</v>
      </c>
      <c r="H151" s="77">
        <f t="shared" si="25"/>
        <v>24.48</v>
      </c>
      <c r="I151" s="125">
        <v>3</v>
      </c>
      <c r="J151" s="125">
        <v>21</v>
      </c>
      <c r="K151" s="78">
        <f t="shared" si="27"/>
        <v>24</v>
      </c>
      <c r="L151" s="79">
        <f t="shared" si="26"/>
        <v>1</v>
      </c>
      <c r="M151" s="80">
        <v>45651</v>
      </c>
    </row>
    <row r="152" spans="1:13" x14ac:dyDescent="0.25">
      <c r="A152" s="62" t="s">
        <v>238</v>
      </c>
      <c r="B152" s="63" t="s">
        <v>295</v>
      </c>
      <c r="C152" s="64" t="s">
        <v>296</v>
      </c>
      <c r="D152" s="69">
        <v>14</v>
      </c>
      <c r="E152" s="71">
        <v>45709</v>
      </c>
      <c r="F152" s="65">
        <f t="shared" ref="F152:F169" si="30">D152*0.95</f>
        <v>13.299999999999999</v>
      </c>
      <c r="G152" s="65">
        <f t="shared" si="24"/>
        <v>14</v>
      </c>
      <c r="H152" s="65">
        <f t="shared" si="25"/>
        <v>14.280000000000001</v>
      </c>
      <c r="I152" s="124">
        <v>0</v>
      </c>
      <c r="J152" s="124">
        <v>12</v>
      </c>
      <c r="K152" s="66">
        <f t="shared" si="27"/>
        <v>12</v>
      </c>
      <c r="L152" s="70">
        <f t="shared" si="26"/>
        <v>0.8571428571428571</v>
      </c>
      <c r="M152" s="68"/>
    </row>
    <row r="153" spans="1:13" x14ac:dyDescent="0.25">
      <c r="A153" s="62" t="s">
        <v>238</v>
      </c>
      <c r="B153" s="63" t="s">
        <v>297</v>
      </c>
      <c r="C153" s="64" t="s">
        <v>298</v>
      </c>
      <c r="D153" s="69">
        <v>46</v>
      </c>
      <c r="E153" s="65" t="s">
        <v>862</v>
      </c>
      <c r="F153" s="65">
        <f t="shared" si="30"/>
        <v>43.699999999999996</v>
      </c>
      <c r="G153" s="65">
        <f t="shared" si="24"/>
        <v>46</v>
      </c>
      <c r="H153" s="65">
        <f t="shared" si="25"/>
        <v>46.92</v>
      </c>
      <c r="I153" s="124">
        <v>1</v>
      </c>
      <c r="J153" s="124">
        <v>31</v>
      </c>
      <c r="K153" s="66">
        <f t="shared" si="27"/>
        <v>32</v>
      </c>
      <c r="L153" s="70">
        <f t="shared" si="26"/>
        <v>0.69565217391304346</v>
      </c>
      <c r="M153" s="68"/>
    </row>
    <row r="154" spans="1:13" x14ac:dyDescent="0.25">
      <c r="A154" s="62" t="s">
        <v>238</v>
      </c>
      <c r="B154" s="63" t="s">
        <v>299</v>
      </c>
      <c r="C154" s="64" t="s">
        <v>300</v>
      </c>
      <c r="D154" s="69">
        <v>35</v>
      </c>
      <c r="E154" s="71">
        <v>45685</v>
      </c>
      <c r="F154" s="65">
        <f t="shared" si="30"/>
        <v>33.25</v>
      </c>
      <c r="G154" s="65">
        <f t="shared" si="24"/>
        <v>35</v>
      </c>
      <c r="H154" s="65">
        <f t="shared" si="25"/>
        <v>35.700000000000003</v>
      </c>
      <c r="I154" s="124">
        <v>0</v>
      </c>
      <c r="J154" s="124">
        <v>32</v>
      </c>
      <c r="K154" s="66">
        <f t="shared" si="27"/>
        <v>32</v>
      </c>
      <c r="L154" s="70">
        <f t="shared" si="26"/>
        <v>0.91428571428571426</v>
      </c>
      <c r="M154" s="68"/>
    </row>
    <row r="155" spans="1:13" x14ac:dyDescent="0.25">
      <c r="A155" s="62" t="s">
        <v>238</v>
      </c>
      <c r="B155" s="63" t="s">
        <v>301</v>
      </c>
      <c r="C155" s="64" t="s">
        <v>302</v>
      </c>
      <c r="D155" s="69">
        <v>10</v>
      </c>
      <c r="E155" s="65" t="s">
        <v>862</v>
      </c>
      <c r="F155" s="65">
        <f t="shared" si="30"/>
        <v>9.5</v>
      </c>
      <c r="G155" s="65">
        <f t="shared" si="24"/>
        <v>10</v>
      </c>
      <c r="H155" s="65">
        <f t="shared" si="25"/>
        <v>10.199999999999999</v>
      </c>
      <c r="I155" s="124">
        <v>0</v>
      </c>
      <c r="J155" s="124">
        <v>6</v>
      </c>
      <c r="K155" s="66">
        <f t="shared" si="27"/>
        <v>6</v>
      </c>
      <c r="L155" s="70">
        <f t="shared" si="26"/>
        <v>0.6</v>
      </c>
      <c r="M155" s="68"/>
    </row>
    <row r="156" spans="1:13" x14ac:dyDescent="0.25">
      <c r="A156" s="62" t="s">
        <v>238</v>
      </c>
      <c r="B156" s="63" t="s">
        <v>303</v>
      </c>
      <c r="C156" s="64" t="s">
        <v>304</v>
      </c>
      <c r="D156" s="69">
        <v>55</v>
      </c>
      <c r="E156" s="71">
        <v>45685</v>
      </c>
      <c r="F156" s="71">
        <v>45699</v>
      </c>
      <c r="G156" s="65">
        <f t="shared" si="24"/>
        <v>55</v>
      </c>
      <c r="H156" s="65">
        <f t="shared" si="25"/>
        <v>56.1</v>
      </c>
      <c r="I156" s="124">
        <v>3</v>
      </c>
      <c r="J156" s="124">
        <v>50</v>
      </c>
      <c r="K156" s="66">
        <f t="shared" si="27"/>
        <v>53</v>
      </c>
      <c r="L156" s="70">
        <f t="shared" si="26"/>
        <v>0.96363636363636362</v>
      </c>
      <c r="M156" s="68"/>
    </row>
    <row r="157" spans="1:13" x14ac:dyDescent="0.25">
      <c r="A157" s="62" t="s">
        <v>238</v>
      </c>
      <c r="B157" s="63" t="s">
        <v>305</v>
      </c>
      <c r="C157" s="64" t="s">
        <v>306</v>
      </c>
      <c r="D157" s="69">
        <v>10</v>
      </c>
      <c r="E157" s="65" t="s">
        <v>862</v>
      </c>
      <c r="F157" s="65">
        <f t="shared" si="30"/>
        <v>9.5</v>
      </c>
      <c r="G157" s="65">
        <f t="shared" si="24"/>
        <v>10</v>
      </c>
      <c r="H157" s="65">
        <f t="shared" si="25"/>
        <v>10.199999999999999</v>
      </c>
      <c r="I157" s="124">
        <v>0</v>
      </c>
      <c r="J157" s="124">
        <v>8</v>
      </c>
      <c r="K157" s="66">
        <f t="shared" si="27"/>
        <v>8</v>
      </c>
      <c r="L157" s="70">
        <f t="shared" si="26"/>
        <v>0.8</v>
      </c>
      <c r="M157" s="68"/>
    </row>
    <row r="158" spans="1:13" x14ac:dyDescent="0.25">
      <c r="A158" s="81" t="s">
        <v>238</v>
      </c>
      <c r="B158" s="82" t="s">
        <v>307</v>
      </c>
      <c r="C158" s="83" t="s">
        <v>308</v>
      </c>
      <c r="D158" s="90">
        <v>15</v>
      </c>
      <c r="E158" s="85">
        <v>13</v>
      </c>
      <c r="F158" s="85">
        <f t="shared" si="30"/>
        <v>14.25</v>
      </c>
      <c r="G158" s="85">
        <f t="shared" si="24"/>
        <v>15</v>
      </c>
      <c r="H158" s="85">
        <f t="shared" si="25"/>
        <v>15.3</v>
      </c>
      <c r="I158" s="126">
        <v>0</v>
      </c>
      <c r="J158" s="126">
        <v>0</v>
      </c>
      <c r="K158" s="86">
        <f t="shared" si="27"/>
        <v>0</v>
      </c>
      <c r="L158" s="87">
        <f t="shared" si="26"/>
        <v>0</v>
      </c>
      <c r="M158" s="88"/>
    </row>
    <row r="159" spans="1:13" x14ac:dyDescent="0.25">
      <c r="A159" s="62" t="s">
        <v>238</v>
      </c>
      <c r="B159" s="63" t="s">
        <v>309</v>
      </c>
      <c r="C159" s="64" t="s">
        <v>310</v>
      </c>
      <c r="D159" s="69">
        <v>89</v>
      </c>
      <c r="E159" s="65" t="s">
        <v>862</v>
      </c>
      <c r="F159" s="65">
        <f t="shared" si="30"/>
        <v>84.55</v>
      </c>
      <c r="G159" s="65">
        <f t="shared" si="24"/>
        <v>89</v>
      </c>
      <c r="H159" s="65">
        <f t="shared" si="25"/>
        <v>90.78</v>
      </c>
      <c r="I159" s="124">
        <v>2</v>
      </c>
      <c r="J159" s="124">
        <v>74</v>
      </c>
      <c r="K159" s="66">
        <f t="shared" si="27"/>
        <v>76</v>
      </c>
      <c r="L159" s="70">
        <f t="shared" si="26"/>
        <v>0.8539325842696629</v>
      </c>
      <c r="M159" s="68"/>
    </row>
    <row r="160" spans="1:13" x14ac:dyDescent="0.25">
      <c r="A160" s="62" t="s">
        <v>238</v>
      </c>
      <c r="B160" s="63" t="s">
        <v>311</v>
      </c>
      <c r="C160" s="64" t="s">
        <v>312</v>
      </c>
      <c r="D160" s="69">
        <v>51</v>
      </c>
      <c r="E160" s="65" t="s">
        <v>862</v>
      </c>
      <c r="F160" s="65">
        <f t="shared" si="30"/>
        <v>48.449999999999996</v>
      </c>
      <c r="G160" s="65">
        <f t="shared" si="24"/>
        <v>51</v>
      </c>
      <c r="H160" s="65">
        <f t="shared" si="25"/>
        <v>52.02</v>
      </c>
      <c r="I160" s="124">
        <v>8</v>
      </c>
      <c r="J160" s="124">
        <v>36</v>
      </c>
      <c r="K160" s="66">
        <f t="shared" si="27"/>
        <v>44</v>
      </c>
      <c r="L160" s="70">
        <f t="shared" si="26"/>
        <v>0.86274509803921573</v>
      </c>
      <c r="M160" s="68"/>
    </row>
    <row r="161" spans="1:13" x14ac:dyDescent="0.25">
      <c r="A161" s="62" t="s">
        <v>238</v>
      </c>
      <c r="B161" s="63" t="s">
        <v>313</v>
      </c>
      <c r="C161" s="64" t="s">
        <v>314</v>
      </c>
      <c r="D161" s="69">
        <v>60</v>
      </c>
      <c r="E161" s="65" t="s">
        <v>862</v>
      </c>
      <c r="F161" s="65">
        <f t="shared" si="30"/>
        <v>57</v>
      </c>
      <c r="G161" s="65">
        <f t="shared" si="24"/>
        <v>60</v>
      </c>
      <c r="H161" s="65">
        <f t="shared" si="25"/>
        <v>61.2</v>
      </c>
      <c r="I161" s="124">
        <v>2</v>
      </c>
      <c r="J161" s="124">
        <v>46</v>
      </c>
      <c r="K161" s="66">
        <f t="shared" si="27"/>
        <v>48</v>
      </c>
      <c r="L161" s="70">
        <f t="shared" si="26"/>
        <v>0.8</v>
      </c>
      <c r="M161" s="68"/>
    </row>
    <row r="162" spans="1:13" x14ac:dyDescent="0.25">
      <c r="A162" s="62" t="s">
        <v>238</v>
      </c>
      <c r="B162" s="63" t="s">
        <v>315</v>
      </c>
      <c r="C162" s="64" t="s">
        <v>316</v>
      </c>
      <c r="D162" s="69">
        <v>84</v>
      </c>
      <c r="E162" s="65" t="s">
        <v>862</v>
      </c>
      <c r="F162" s="65">
        <f t="shared" si="30"/>
        <v>79.8</v>
      </c>
      <c r="G162" s="65">
        <f t="shared" si="24"/>
        <v>84</v>
      </c>
      <c r="H162" s="65">
        <f t="shared" si="25"/>
        <v>85.68</v>
      </c>
      <c r="I162" s="124">
        <v>1</v>
      </c>
      <c r="J162" s="124">
        <v>78</v>
      </c>
      <c r="K162" s="66">
        <f t="shared" si="27"/>
        <v>79</v>
      </c>
      <c r="L162" s="70">
        <f t="shared" si="26"/>
        <v>0.94047619047619047</v>
      </c>
      <c r="M162" s="68"/>
    </row>
    <row r="163" spans="1:13" x14ac:dyDescent="0.25">
      <c r="A163" s="62" t="s">
        <v>238</v>
      </c>
      <c r="B163" s="63" t="s">
        <v>317</v>
      </c>
      <c r="C163" s="64" t="s">
        <v>318</v>
      </c>
      <c r="D163" s="69">
        <v>77</v>
      </c>
      <c r="E163" s="71">
        <v>45671</v>
      </c>
      <c r="F163" s="65">
        <f t="shared" si="30"/>
        <v>73.149999999999991</v>
      </c>
      <c r="G163" s="65">
        <f t="shared" si="24"/>
        <v>77</v>
      </c>
      <c r="H163" s="65">
        <f t="shared" si="25"/>
        <v>78.540000000000006</v>
      </c>
      <c r="I163" s="124">
        <v>0</v>
      </c>
      <c r="J163" s="124">
        <v>72</v>
      </c>
      <c r="K163" s="66">
        <f t="shared" si="27"/>
        <v>72</v>
      </c>
      <c r="L163" s="70">
        <f t="shared" si="26"/>
        <v>0.93506493506493504</v>
      </c>
      <c r="M163" s="68"/>
    </row>
    <row r="164" spans="1:13" x14ac:dyDescent="0.25">
      <c r="A164" s="62" t="s">
        <v>238</v>
      </c>
      <c r="B164" s="63" t="s">
        <v>319</v>
      </c>
      <c r="C164" s="64" t="s">
        <v>320</v>
      </c>
      <c r="D164" s="69">
        <v>79</v>
      </c>
      <c r="E164" s="71">
        <v>45685</v>
      </c>
      <c r="F164" s="65">
        <f t="shared" si="30"/>
        <v>75.05</v>
      </c>
      <c r="G164" s="65">
        <f t="shared" si="24"/>
        <v>79</v>
      </c>
      <c r="H164" s="65">
        <f t="shared" si="25"/>
        <v>80.58</v>
      </c>
      <c r="I164" s="124">
        <v>5</v>
      </c>
      <c r="J164" s="124">
        <v>66</v>
      </c>
      <c r="K164" s="66">
        <f t="shared" si="27"/>
        <v>71</v>
      </c>
      <c r="L164" s="70">
        <f t="shared" si="26"/>
        <v>0.89873417721518989</v>
      </c>
      <c r="M164" s="68"/>
    </row>
    <row r="165" spans="1:13" x14ac:dyDescent="0.25">
      <c r="A165" s="62" t="s">
        <v>238</v>
      </c>
      <c r="B165" s="63" t="s">
        <v>321</v>
      </c>
      <c r="C165" s="64" t="s">
        <v>322</v>
      </c>
      <c r="D165" s="69">
        <v>13</v>
      </c>
      <c r="E165" s="65" t="s">
        <v>862</v>
      </c>
      <c r="F165" s="65">
        <f t="shared" si="30"/>
        <v>12.35</v>
      </c>
      <c r="G165" s="65">
        <f t="shared" si="24"/>
        <v>13</v>
      </c>
      <c r="H165" s="65">
        <f t="shared" si="25"/>
        <v>13.26</v>
      </c>
      <c r="I165" s="124">
        <v>0</v>
      </c>
      <c r="J165" s="124">
        <v>11</v>
      </c>
      <c r="K165" s="66">
        <f t="shared" si="27"/>
        <v>11</v>
      </c>
      <c r="L165" s="70">
        <f t="shared" si="26"/>
        <v>0.84615384615384615</v>
      </c>
      <c r="M165" s="68"/>
    </row>
    <row r="166" spans="1:13" x14ac:dyDescent="0.25">
      <c r="A166" s="62" t="s">
        <v>238</v>
      </c>
      <c r="B166" s="63" t="s">
        <v>323</v>
      </c>
      <c r="C166" s="64" t="s">
        <v>324</v>
      </c>
      <c r="D166" s="69">
        <v>21</v>
      </c>
      <c r="E166" s="71">
        <v>45635</v>
      </c>
      <c r="F166" s="65">
        <f t="shared" si="30"/>
        <v>19.95</v>
      </c>
      <c r="G166" s="65">
        <f t="shared" si="24"/>
        <v>21</v>
      </c>
      <c r="H166" s="65">
        <f t="shared" si="25"/>
        <v>21.42</v>
      </c>
      <c r="I166" s="124">
        <v>1</v>
      </c>
      <c r="J166" s="124">
        <v>17</v>
      </c>
      <c r="K166" s="66">
        <f t="shared" si="27"/>
        <v>18</v>
      </c>
      <c r="L166" s="70">
        <f t="shared" si="26"/>
        <v>0.8571428571428571</v>
      </c>
      <c r="M166" s="68"/>
    </row>
    <row r="167" spans="1:13" x14ac:dyDescent="0.25">
      <c r="A167" s="62" t="s">
        <v>238</v>
      </c>
      <c r="B167" s="63" t="s">
        <v>325</v>
      </c>
      <c r="C167" s="64" t="s">
        <v>326</v>
      </c>
      <c r="D167" s="69">
        <v>71</v>
      </c>
      <c r="E167" s="65" t="s">
        <v>862</v>
      </c>
      <c r="F167" s="65">
        <f t="shared" si="30"/>
        <v>67.45</v>
      </c>
      <c r="G167" s="65">
        <f t="shared" si="24"/>
        <v>71</v>
      </c>
      <c r="H167" s="65">
        <f t="shared" si="25"/>
        <v>72.42</v>
      </c>
      <c r="I167" s="124">
        <v>1</v>
      </c>
      <c r="J167" s="124">
        <v>66</v>
      </c>
      <c r="K167" s="66">
        <f t="shared" si="27"/>
        <v>67</v>
      </c>
      <c r="L167" s="70">
        <f t="shared" si="26"/>
        <v>0.94366197183098588</v>
      </c>
      <c r="M167" s="68"/>
    </row>
    <row r="168" spans="1:13" x14ac:dyDescent="0.25">
      <c r="A168" s="62" t="s">
        <v>238</v>
      </c>
      <c r="B168" s="63" t="s">
        <v>327</v>
      </c>
      <c r="C168" s="64" t="s">
        <v>328</v>
      </c>
      <c r="D168" s="69">
        <v>56</v>
      </c>
      <c r="E168" s="65" t="s">
        <v>862</v>
      </c>
      <c r="F168" s="65">
        <f t="shared" si="30"/>
        <v>53.199999999999996</v>
      </c>
      <c r="G168" s="65">
        <f t="shared" si="24"/>
        <v>56</v>
      </c>
      <c r="H168" s="65">
        <f t="shared" si="25"/>
        <v>57.120000000000005</v>
      </c>
      <c r="I168" s="124">
        <v>0</v>
      </c>
      <c r="J168" s="124">
        <v>51</v>
      </c>
      <c r="K168" s="66">
        <f t="shared" si="27"/>
        <v>51</v>
      </c>
      <c r="L168" s="70">
        <f t="shared" si="26"/>
        <v>0.9107142857142857</v>
      </c>
      <c r="M168" s="68"/>
    </row>
    <row r="169" spans="1:13" x14ac:dyDescent="0.25">
      <c r="A169" s="62" t="s">
        <v>238</v>
      </c>
      <c r="B169" s="63" t="s">
        <v>329</v>
      </c>
      <c r="C169" s="64" t="s">
        <v>330</v>
      </c>
      <c r="D169" s="69">
        <v>265</v>
      </c>
      <c r="E169" s="65" t="s">
        <v>862</v>
      </c>
      <c r="F169" s="65">
        <f t="shared" si="30"/>
        <v>251.75</v>
      </c>
      <c r="G169" s="65">
        <f t="shared" si="24"/>
        <v>265</v>
      </c>
      <c r="H169" s="65">
        <f t="shared" si="25"/>
        <v>270.3</v>
      </c>
      <c r="I169" s="124">
        <v>5</v>
      </c>
      <c r="J169" s="124">
        <v>226</v>
      </c>
      <c r="K169" s="66">
        <f t="shared" si="27"/>
        <v>231</v>
      </c>
      <c r="L169" s="70">
        <f t="shared" si="26"/>
        <v>0.8716981132075472</v>
      </c>
      <c r="M169" s="68"/>
    </row>
    <row r="170" spans="1:13" x14ac:dyDescent="0.25">
      <c r="A170" s="62"/>
      <c r="B170" s="63"/>
      <c r="C170" s="142" t="s">
        <v>2</v>
      </c>
      <c r="D170" s="142">
        <v>3476</v>
      </c>
      <c r="E170" s="142"/>
      <c r="F170" s="137"/>
      <c r="G170" s="137"/>
      <c r="H170" s="137"/>
      <c r="I170" s="142">
        <v>141</v>
      </c>
      <c r="J170" s="142">
        <v>3070</v>
      </c>
      <c r="K170" s="142">
        <v>3211</v>
      </c>
      <c r="L170" s="143">
        <v>0.92376294591484498</v>
      </c>
      <c r="M170" s="68"/>
    </row>
    <row r="171" spans="1:13" x14ac:dyDescent="0.25">
      <c r="A171" s="62" t="s">
        <v>331</v>
      </c>
      <c r="B171" s="63" t="s">
        <v>332</v>
      </c>
      <c r="C171" s="64" t="s">
        <v>333</v>
      </c>
      <c r="D171" s="104">
        <v>165</v>
      </c>
      <c r="E171" s="65" t="s">
        <v>862</v>
      </c>
      <c r="F171" s="65">
        <f>D171*0.95</f>
        <v>156.75</v>
      </c>
      <c r="G171" s="65">
        <f>D171*100%</f>
        <v>165</v>
      </c>
      <c r="H171" s="65">
        <f>D171*102%</f>
        <v>168.3</v>
      </c>
      <c r="I171" s="124">
        <v>8</v>
      </c>
      <c r="J171" s="124">
        <v>132</v>
      </c>
      <c r="K171" s="66">
        <f t="shared" ref="K171:K177" si="31">I171+J171</f>
        <v>140</v>
      </c>
      <c r="L171" s="70">
        <f>K171/D171</f>
        <v>0.84848484848484851</v>
      </c>
      <c r="M171" s="68"/>
    </row>
    <row r="172" spans="1:13" x14ac:dyDescent="0.25">
      <c r="A172" s="62" t="s">
        <v>331</v>
      </c>
      <c r="B172" s="63" t="s">
        <v>334</v>
      </c>
      <c r="C172" s="64" t="s">
        <v>335</v>
      </c>
      <c r="D172" s="105">
        <v>97</v>
      </c>
      <c r="E172" s="65" t="s">
        <v>862</v>
      </c>
      <c r="F172" s="65">
        <f>D172*0.95</f>
        <v>92.149999999999991</v>
      </c>
      <c r="G172" s="65">
        <f>D172*100%</f>
        <v>97</v>
      </c>
      <c r="H172" s="65">
        <f>D172*102%</f>
        <v>98.94</v>
      </c>
      <c r="I172" s="124">
        <v>5</v>
      </c>
      <c r="J172" s="124">
        <v>69</v>
      </c>
      <c r="K172" s="66">
        <f t="shared" si="31"/>
        <v>74</v>
      </c>
      <c r="L172" s="70">
        <f>K172/D172</f>
        <v>0.76288659793814428</v>
      </c>
      <c r="M172" s="68"/>
    </row>
    <row r="173" spans="1:13" x14ac:dyDescent="0.25">
      <c r="A173" s="91" t="s">
        <v>331</v>
      </c>
      <c r="B173" s="92" t="s">
        <v>336</v>
      </c>
      <c r="C173" s="93" t="s">
        <v>337</v>
      </c>
      <c r="D173" s="106">
        <v>1</v>
      </c>
      <c r="E173" s="120" t="s">
        <v>853</v>
      </c>
      <c r="F173" s="121"/>
      <c r="G173" s="121"/>
      <c r="H173" s="122"/>
      <c r="I173" s="127">
        <v>0</v>
      </c>
      <c r="J173" s="127">
        <v>2</v>
      </c>
      <c r="K173" s="95">
        <f t="shared" si="31"/>
        <v>2</v>
      </c>
      <c r="L173" s="96">
        <v>0</v>
      </c>
      <c r="M173" s="97">
        <v>45589</v>
      </c>
    </row>
    <row r="174" spans="1:13" x14ac:dyDescent="0.25">
      <c r="A174" s="62" t="s">
        <v>331</v>
      </c>
      <c r="B174" s="63" t="s">
        <v>338</v>
      </c>
      <c r="C174" s="64" t="s">
        <v>337</v>
      </c>
      <c r="D174" s="105">
        <v>25</v>
      </c>
      <c r="E174" s="71">
        <v>45671</v>
      </c>
      <c r="F174" s="65">
        <f>D174*0.95</f>
        <v>23.75</v>
      </c>
      <c r="G174" s="65">
        <f>D174*100%</f>
        <v>25</v>
      </c>
      <c r="H174" s="65">
        <f>D174*102%</f>
        <v>25.5</v>
      </c>
      <c r="I174" s="124">
        <v>4</v>
      </c>
      <c r="J174" s="124">
        <v>19</v>
      </c>
      <c r="K174" s="66">
        <f t="shared" si="31"/>
        <v>23</v>
      </c>
      <c r="L174" s="70">
        <f>K174/D174</f>
        <v>0.92</v>
      </c>
      <c r="M174" s="68"/>
    </row>
    <row r="175" spans="1:13" x14ac:dyDescent="0.25">
      <c r="A175" s="62" t="s">
        <v>331</v>
      </c>
      <c r="B175" s="63" t="s">
        <v>339</v>
      </c>
      <c r="C175" s="64" t="s">
        <v>337</v>
      </c>
      <c r="D175" s="105">
        <v>173</v>
      </c>
      <c r="E175" s="65" t="s">
        <v>862</v>
      </c>
      <c r="F175" s="65">
        <f>D175*0.95</f>
        <v>164.35</v>
      </c>
      <c r="G175" s="65">
        <f>D175*100%</f>
        <v>173</v>
      </c>
      <c r="H175" s="65">
        <f>D175*102%</f>
        <v>176.46</v>
      </c>
      <c r="I175" s="124">
        <v>3</v>
      </c>
      <c r="J175" s="124">
        <v>133</v>
      </c>
      <c r="K175" s="66">
        <f t="shared" si="31"/>
        <v>136</v>
      </c>
      <c r="L175" s="70">
        <f>K175/D175</f>
        <v>0.78612716763005785</v>
      </c>
      <c r="M175" s="68"/>
    </row>
    <row r="176" spans="1:13" x14ac:dyDescent="0.25">
      <c r="A176" s="62" t="s">
        <v>331</v>
      </c>
      <c r="B176" s="63" t="s">
        <v>340</v>
      </c>
      <c r="C176" s="64" t="s">
        <v>337</v>
      </c>
      <c r="D176" s="105">
        <v>48</v>
      </c>
      <c r="E176" s="65" t="s">
        <v>862</v>
      </c>
      <c r="F176" s="65">
        <f>D176*0.95</f>
        <v>45.599999999999994</v>
      </c>
      <c r="G176" s="65">
        <f>D176*100%</f>
        <v>48</v>
      </c>
      <c r="H176" s="65">
        <f>D176*102%</f>
        <v>48.96</v>
      </c>
      <c r="I176" s="124">
        <v>0</v>
      </c>
      <c r="J176" s="124">
        <v>34</v>
      </c>
      <c r="K176" s="66">
        <f t="shared" si="31"/>
        <v>34</v>
      </c>
      <c r="L176" s="70">
        <f>K176/D176</f>
        <v>0.70833333333333337</v>
      </c>
      <c r="M176" s="68"/>
    </row>
    <row r="177" spans="1:13" x14ac:dyDescent="0.25">
      <c r="A177" s="91" t="s">
        <v>331</v>
      </c>
      <c r="B177" s="92" t="s">
        <v>341</v>
      </c>
      <c r="C177" s="93" t="s">
        <v>337</v>
      </c>
      <c r="D177" s="106">
        <v>5</v>
      </c>
      <c r="E177" s="118" t="s">
        <v>853</v>
      </c>
      <c r="F177" s="121"/>
      <c r="G177" s="121"/>
      <c r="H177" s="122"/>
      <c r="I177" s="127">
        <v>0</v>
      </c>
      <c r="J177" s="127">
        <v>4</v>
      </c>
      <c r="K177" s="95">
        <f t="shared" si="31"/>
        <v>4</v>
      </c>
      <c r="L177" s="96">
        <v>0</v>
      </c>
      <c r="M177" s="97">
        <v>45589</v>
      </c>
    </row>
    <row r="178" spans="1:13" x14ac:dyDescent="0.25">
      <c r="A178" s="98"/>
      <c r="B178" s="99"/>
      <c r="C178" s="146" t="s">
        <v>2</v>
      </c>
      <c r="D178" s="146">
        <v>514</v>
      </c>
      <c r="E178" s="146"/>
      <c r="F178" s="146"/>
      <c r="G178" s="146"/>
      <c r="H178" s="146"/>
      <c r="I178" s="146">
        <v>20</v>
      </c>
      <c r="J178" s="146">
        <v>393</v>
      </c>
      <c r="K178" s="146">
        <v>413</v>
      </c>
      <c r="L178" s="147">
        <v>0.80350194552529197</v>
      </c>
      <c r="M178" s="103"/>
    </row>
    <row r="179" spans="1:13" x14ac:dyDescent="0.25">
      <c r="A179" s="62" t="s">
        <v>342</v>
      </c>
      <c r="B179" s="63" t="s">
        <v>343</v>
      </c>
      <c r="C179" s="64" t="s">
        <v>344</v>
      </c>
      <c r="D179" s="105">
        <v>65</v>
      </c>
      <c r="E179" s="65" t="s">
        <v>862</v>
      </c>
      <c r="F179" s="65">
        <f t="shared" ref="F179:F185" si="32">D179*0.95</f>
        <v>61.75</v>
      </c>
      <c r="G179" s="65">
        <f t="shared" ref="G179:G185" si="33">D179*100%</f>
        <v>65</v>
      </c>
      <c r="H179" s="65">
        <f t="shared" ref="H179:H185" si="34">D179*102%</f>
        <v>66.3</v>
      </c>
      <c r="I179" s="124">
        <v>5</v>
      </c>
      <c r="J179" s="124">
        <v>38</v>
      </c>
      <c r="K179" s="66">
        <f t="shared" ref="K179:K185" si="35">I179+J179</f>
        <v>43</v>
      </c>
      <c r="L179" s="70">
        <f t="shared" ref="L179:L185" si="36">K179/D179</f>
        <v>0.66153846153846152</v>
      </c>
      <c r="M179" s="68"/>
    </row>
    <row r="180" spans="1:13" x14ac:dyDescent="0.25">
      <c r="A180" s="62" t="s">
        <v>342</v>
      </c>
      <c r="B180" s="63" t="s">
        <v>345</v>
      </c>
      <c r="C180" s="64" t="s">
        <v>346</v>
      </c>
      <c r="D180" s="105">
        <v>44</v>
      </c>
      <c r="E180" s="65" t="s">
        <v>862</v>
      </c>
      <c r="F180" s="65">
        <f t="shared" si="32"/>
        <v>41.8</v>
      </c>
      <c r="G180" s="65">
        <f t="shared" si="33"/>
        <v>44</v>
      </c>
      <c r="H180" s="65">
        <f t="shared" si="34"/>
        <v>44.88</v>
      </c>
      <c r="I180" s="124">
        <v>0</v>
      </c>
      <c r="J180" s="124">
        <v>25</v>
      </c>
      <c r="K180" s="66">
        <f t="shared" si="35"/>
        <v>25</v>
      </c>
      <c r="L180" s="70">
        <f t="shared" si="36"/>
        <v>0.56818181818181823</v>
      </c>
      <c r="M180" s="68"/>
    </row>
    <row r="181" spans="1:13" x14ac:dyDescent="0.25">
      <c r="A181" s="62" t="s">
        <v>342</v>
      </c>
      <c r="B181" s="63" t="s">
        <v>347</v>
      </c>
      <c r="C181" s="64" t="s">
        <v>344</v>
      </c>
      <c r="D181" s="105">
        <v>69</v>
      </c>
      <c r="E181" s="65" t="s">
        <v>862</v>
      </c>
      <c r="F181" s="65">
        <f t="shared" si="32"/>
        <v>65.55</v>
      </c>
      <c r="G181" s="65">
        <f t="shared" si="33"/>
        <v>69</v>
      </c>
      <c r="H181" s="65">
        <f t="shared" si="34"/>
        <v>70.38</v>
      </c>
      <c r="I181" s="124">
        <v>0</v>
      </c>
      <c r="J181" s="124">
        <v>50</v>
      </c>
      <c r="K181" s="66">
        <f t="shared" si="35"/>
        <v>50</v>
      </c>
      <c r="L181" s="70">
        <f t="shared" si="36"/>
        <v>0.72463768115942029</v>
      </c>
      <c r="M181" s="68"/>
    </row>
    <row r="182" spans="1:13" x14ac:dyDescent="0.25">
      <c r="A182" s="62" t="s">
        <v>342</v>
      </c>
      <c r="B182" s="63" t="s">
        <v>348</v>
      </c>
      <c r="C182" s="64" t="s">
        <v>344</v>
      </c>
      <c r="D182" s="105">
        <v>54</v>
      </c>
      <c r="E182" s="65" t="s">
        <v>862</v>
      </c>
      <c r="F182" s="65">
        <f t="shared" si="32"/>
        <v>51.3</v>
      </c>
      <c r="G182" s="65">
        <f t="shared" si="33"/>
        <v>54</v>
      </c>
      <c r="H182" s="65">
        <f t="shared" si="34"/>
        <v>55.08</v>
      </c>
      <c r="I182" s="124">
        <v>0</v>
      </c>
      <c r="J182" s="124">
        <v>38</v>
      </c>
      <c r="K182" s="66">
        <f t="shared" si="35"/>
        <v>38</v>
      </c>
      <c r="L182" s="70">
        <f t="shared" si="36"/>
        <v>0.70370370370370372</v>
      </c>
      <c r="M182" s="68"/>
    </row>
    <row r="183" spans="1:13" x14ac:dyDescent="0.25">
      <c r="A183" s="62" t="s">
        <v>342</v>
      </c>
      <c r="B183" s="63" t="s">
        <v>349</v>
      </c>
      <c r="C183" s="64" t="s">
        <v>350</v>
      </c>
      <c r="D183" s="105">
        <v>181</v>
      </c>
      <c r="E183" s="65" t="s">
        <v>862</v>
      </c>
      <c r="F183" s="65">
        <f t="shared" si="32"/>
        <v>171.95</v>
      </c>
      <c r="G183" s="65">
        <f t="shared" si="33"/>
        <v>181</v>
      </c>
      <c r="H183" s="65">
        <f t="shared" si="34"/>
        <v>184.62</v>
      </c>
      <c r="I183" s="124">
        <v>1</v>
      </c>
      <c r="J183" s="124">
        <v>117</v>
      </c>
      <c r="K183" s="66">
        <f t="shared" si="35"/>
        <v>118</v>
      </c>
      <c r="L183" s="70">
        <f t="shared" si="36"/>
        <v>0.65193370165745856</v>
      </c>
      <c r="M183" s="68"/>
    </row>
    <row r="184" spans="1:13" x14ac:dyDescent="0.25">
      <c r="A184" s="62" t="s">
        <v>342</v>
      </c>
      <c r="B184" s="63" t="s">
        <v>351</v>
      </c>
      <c r="C184" s="64" t="s">
        <v>344</v>
      </c>
      <c r="D184" s="105">
        <v>32</v>
      </c>
      <c r="E184" s="65" t="s">
        <v>862</v>
      </c>
      <c r="F184" s="65">
        <f t="shared" si="32"/>
        <v>30.4</v>
      </c>
      <c r="G184" s="65">
        <f t="shared" si="33"/>
        <v>32</v>
      </c>
      <c r="H184" s="65">
        <f t="shared" si="34"/>
        <v>32.64</v>
      </c>
      <c r="I184" s="124">
        <v>0</v>
      </c>
      <c r="J184" s="124">
        <v>22</v>
      </c>
      <c r="K184" s="66">
        <f t="shared" si="35"/>
        <v>22</v>
      </c>
      <c r="L184" s="70">
        <f t="shared" si="36"/>
        <v>0.6875</v>
      </c>
      <c r="M184" s="68"/>
    </row>
    <row r="185" spans="1:13" x14ac:dyDescent="0.25">
      <c r="A185" s="62" t="s">
        <v>342</v>
      </c>
      <c r="B185" s="63" t="s">
        <v>352</v>
      </c>
      <c r="C185" s="64" t="s">
        <v>344</v>
      </c>
      <c r="D185" s="105">
        <v>18</v>
      </c>
      <c r="E185" s="65" t="s">
        <v>862</v>
      </c>
      <c r="F185" s="65">
        <f t="shared" si="32"/>
        <v>17.099999999999998</v>
      </c>
      <c r="G185" s="65">
        <f t="shared" si="33"/>
        <v>18</v>
      </c>
      <c r="H185" s="65">
        <f t="shared" si="34"/>
        <v>18.36</v>
      </c>
      <c r="I185" s="124">
        <v>3</v>
      </c>
      <c r="J185" s="124">
        <v>10</v>
      </c>
      <c r="K185" s="66">
        <f t="shared" si="35"/>
        <v>13</v>
      </c>
      <c r="L185" s="70">
        <f t="shared" si="36"/>
        <v>0.72222222222222221</v>
      </c>
      <c r="M185" s="68"/>
    </row>
    <row r="186" spans="1:13" x14ac:dyDescent="0.25">
      <c r="A186" s="62"/>
      <c r="B186" s="63"/>
      <c r="C186" s="142" t="s">
        <v>2</v>
      </c>
      <c r="D186" s="142">
        <v>463</v>
      </c>
      <c r="E186" s="139"/>
      <c r="F186" s="139"/>
      <c r="G186" s="139"/>
      <c r="H186" s="139"/>
      <c r="I186" s="142">
        <v>9</v>
      </c>
      <c r="J186" s="142">
        <v>300</v>
      </c>
      <c r="K186" s="142">
        <v>309</v>
      </c>
      <c r="L186" s="143">
        <v>0.66738660907127401</v>
      </c>
      <c r="M186" s="68"/>
    </row>
    <row r="187" spans="1:13" x14ac:dyDescent="0.25">
      <c r="A187" s="62" t="s">
        <v>353</v>
      </c>
      <c r="B187" s="63" t="s">
        <v>354</v>
      </c>
      <c r="C187" s="64" t="s">
        <v>355</v>
      </c>
      <c r="D187" s="69">
        <v>64</v>
      </c>
      <c r="E187" s="71">
        <v>45685</v>
      </c>
      <c r="F187" s="65">
        <f>D187*0.95</f>
        <v>60.8</v>
      </c>
      <c r="G187" s="65">
        <f t="shared" ref="G187:G204" si="37">D187*100%</f>
        <v>64</v>
      </c>
      <c r="H187" s="65">
        <f t="shared" ref="H187:H218" si="38">D187*102%</f>
        <v>65.28</v>
      </c>
      <c r="I187" s="124">
        <v>1</v>
      </c>
      <c r="J187" s="124">
        <v>58</v>
      </c>
      <c r="K187" s="66">
        <f t="shared" ref="K187:K218" si="39">I187+J187</f>
        <v>59</v>
      </c>
      <c r="L187" s="70">
        <f t="shared" ref="L187:L218" si="40">K187/D187</f>
        <v>0.921875</v>
      </c>
      <c r="M187" s="68"/>
    </row>
    <row r="188" spans="1:13" x14ac:dyDescent="0.25">
      <c r="A188" s="62" t="s">
        <v>353</v>
      </c>
      <c r="B188" s="63" t="s">
        <v>356</v>
      </c>
      <c r="C188" s="64" t="s">
        <v>357</v>
      </c>
      <c r="D188" s="69">
        <v>49</v>
      </c>
      <c r="E188" s="71">
        <v>45727</v>
      </c>
      <c r="F188" s="65">
        <f>D188*0.95</f>
        <v>46.55</v>
      </c>
      <c r="G188" s="65">
        <f t="shared" si="37"/>
        <v>49</v>
      </c>
      <c r="H188" s="65">
        <f t="shared" si="38"/>
        <v>49.980000000000004</v>
      </c>
      <c r="I188" s="124">
        <v>1</v>
      </c>
      <c r="J188" s="124">
        <v>44</v>
      </c>
      <c r="K188" s="66">
        <f t="shared" si="39"/>
        <v>45</v>
      </c>
      <c r="L188" s="70">
        <f t="shared" si="40"/>
        <v>0.91836734693877553</v>
      </c>
      <c r="M188" s="68"/>
    </row>
    <row r="189" spans="1:13" x14ac:dyDescent="0.25">
      <c r="A189" s="62" t="s">
        <v>353</v>
      </c>
      <c r="B189" s="63" t="s">
        <v>358</v>
      </c>
      <c r="C189" s="64" t="s">
        <v>359</v>
      </c>
      <c r="D189" s="69">
        <v>29</v>
      </c>
      <c r="E189" s="71">
        <v>45699</v>
      </c>
      <c r="F189" s="65">
        <f>D189*0.95</f>
        <v>27.549999999999997</v>
      </c>
      <c r="G189" s="65">
        <f t="shared" si="37"/>
        <v>29</v>
      </c>
      <c r="H189" s="65">
        <f t="shared" si="38"/>
        <v>29.580000000000002</v>
      </c>
      <c r="I189" s="124">
        <v>0</v>
      </c>
      <c r="J189" s="124">
        <v>26</v>
      </c>
      <c r="K189" s="66">
        <f t="shared" si="39"/>
        <v>26</v>
      </c>
      <c r="L189" s="70">
        <f t="shared" si="40"/>
        <v>0.89655172413793105</v>
      </c>
      <c r="M189" s="68"/>
    </row>
    <row r="190" spans="1:13" x14ac:dyDescent="0.25">
      <c r="A190" s="62" t="s">
        <v>353</v>
      </c>
      <c r="B190" s="63" t="s">
        <v>360</v>
      </c>
      <c r="C190" s="64" t="s">
        <v>361</v>
      </c>
      <c r="D190" s="69">
        <v>200</v>
      </c>
      <c r="E190" s="71">
        <v>45685</v>
      </c>
      <c r="F190" s="65">
        <f>D190*0.95</f>
        <v>190</v>
      </c>
      <c r="G190" s="65">
        <f t="shared" si="37"/>
        <v>200</v>
      </c>
      <c r="H190" s="65">
        <f t="shared" si="38"/>
        <v>204</v>
      </c>
      <c r="I190" s="124">
        <v>13</v>
      </c>
      <c r="J190" s="124">
        <v>173</v>
      </c>
      <c r="K190" s="66">
        <f t="shared" si="39"/>
        <v>186</v>
      </c>
      <c r="L190" s="70">
        <f t="shared" si="40"/>
        <v>0.93</v>
      </c>
      <c r="M190" s="68"/>
    </row>
    <row r="191" spans="1:13" x14ac:dyDescent="0.25">
      <c r="A191" s="62" t="s">
        <v>353</v>
      </c>
      <c r="B191" s="63" t="s">
        <v>362</v>
      </c>
      <c r="C191" s="64" t="s">
        <v>363</v>
      </c>
      <c r="D191" s="69">
        <v>117</v>
      </c>
      <c r="E191" s="71">
        <v>45709</v>
      </c>
      <c r="F191" s="65">
        <f>D191*0.95</f>
        <v>111.14999999999999</v>
      </c>
      <c r="G191" s="65">
        <f t="shared" si="37"/>
        <v>117</v>
      </c>
      <c r="H191" s="65">
        <f t="shared" si="38"/>
        <v>119.34</v>
      </c>
      <c r="I191" s="124">
        <v>4</v>
      </c>
      <c r="J191" s="124">
        <v>105</v>
      </c>
      <c r="K191" s="66">
        <f t="shared" si="39"/>
        <v>109</v>
      </c>
      <c r="L191" s="70">
        <f t="shared" si="40"/>
        <v>0.93162393162393164</v>
      </c>
      <c r="M191" s="68"/>
    </row>
    <row r="192" spans="1:13" x14ac:dyDescent="0.25">
      <c r="A192" s="72" t="s">
        <v>353</v>
      </c>
      <c r="B192" s="73" t="s">
        <v>364</v>
      </c>
      <c r="C192" s="74" t="s">
        <v>365</v>
      </c>
      <c r="D192" s="89">
        <v>102</v>
      </c>
      <c r="E192" s="76">
        <v>45608</v>
      </c>
      <c r="F192" s="76">
        <v>45671</v>
      </c>
      <c r="G192" s="80">
        <v>45709</v>
      </c>
      <c r="H192" s="80">
        <v>45762</v>
      </c>
      <c r="I192" s="125">
        <v>9</v>
      </c>
      <c r="J192" s="125">
        <v>98</v>
      </c>
      <c r="K192" s="78">
        <f t="shared" si="39"/>
        <v>107</v>
      </c>
      <c r="L192" s="79">
        <f t="shared" si="40"/>
        <v>1.0490196078431373</v>
      </c>
      <c r="M192" s="80">
        <v>45709</v>
      </c>
    </row>
    <row r="193" spans="1:13" x14ac:dyDescent="0.25">
      <c r="A193" s="81" t="s">
        <v>353</v>
      </c>
      <c r="B193" s="82" t="s">
        <v>366</v>
      </c>
      <c r="C193" s="83" t="s">
        <v>367</v>
      </c>
      <c r="D193" s="90">
        <v>1</v>
      </c>
      <c r="E193" s="85">
        <f>D193*0.85</f>
        <v>0.85</v>
      </c>
      <c r="F193" s="85">
        <f>D193*0.95</f>
        <v>0.95</v>
      </c>
      <c r="G193" s="85">
        <f t="shared" si="37"/>
        <v>1</v>
      </c>
      <c r="H193" s="85">
        <f t="shared" si="38"/>
        <v>1.02</v>
      </c>
      <c r="I193" s="126">
        <v>0</v>
      </c>
      <c r="J193" s="126">
        <v>1</v>
      </c>
      <c r="K193" s="86">
        <f t="shared" si="39"/>
        <v>1</v>
      </c>
      <c r="L193" s="87">
        <f t="shared" si="40"/>
        <v>1</v>
      </c>
      <c r="M193" s="88">
        <v>45608</v>
      </c>
    </row>
    <row r="194" spans="1:13" x14ac:dyDescent="0.25">
      <c r="A194" s="62" t="s">
        <v>353</v>
      </c>
      <c r="B194" s="63" t="s">
        <v>368</v>
      </c>
      <c r="C194" s="64" t="s">
        <v>369</v>
      </c>
      <c r="D194" s="69">
        <v>212</v>
      </c>
      <c r="E194" s="71">
        <v>45709</v>
      </c>
      <c r="F194" s="65">
        <f>D194*0.95</f>
        <v>201.39999999999998</v>
      </c>
      <c r="G194" s="65">
        <f t="shared" si="37"/>
        <v>212</v>
      </c>
      <c r="H194" s="65">
        <f t="shared" si="38"/>
        <v>216.24</v>
      </c>
      <c r="I194" s="124">
        <v>6</v>
      </c>
      <c r="J194" s="124">
        <v>182</v>
      </c>
      <c r="K194" s="66">
        <f t="shared" si="39"/>
        <v>188</v>
      </c>
      <c r="L194" s="70">
        <f t="shared" si="40"/>
        <v>0.8867924528301887</v>
      </c>
      <c r="M194" s="68"/>
    </row>
    <row r="195" spans="1:13" x14ac:dyDescent="0.25">
      <c r="A195" s="62" t="s">
        <v>353</v>
      </c>
      <c r="B195" s="63" t="s">
        <v>370</v>
      </c>
      <c r="C195" s="64" t="s">
        <v>371</v>
      </c>
      <c r="D195" s="69">
        <v>124</v>
      </c>
      <c r="E195" s="71">
        <v>45622</v>
      </c>
      <c r="F195" s="71">
        <v>45622</v>
      </c>
      <c r="G195" s="71">
        <v>45622</v>
      </c>
      <c r="H195" s="65">
        <f t="shared" si="38"/>
        <v>126.48</v>
      </c>
      <c r="I195" s="124">
        <v>7</v>
      </c>
      <c r="J195" s="124">
        <v>115</v>
      </c>
      <c r="K195" s="66">
        <f t="shared" si="39"/>
        <v>122</v>
      </c>
      <c r="L195" s="70">
        <f t="shared" si="40"/>
        <v>0.9838709677419355</v>
      </c>
      <c r="M195" s="68"/>
    </row>
    <row r="196" spans="1:13" x14ac:dyDescent="0.25">
      <c r="A196" s="62" t="s">
        <v>353</v>
      </c>
      <c r="B196" s="63" t="s">
        <v>372</v>
      </c>
      <c r="C196" s="64" t="s">
        <v>373</v>
      </c>
      <c r="D196" s="69">
        <v>126</v>
      </c>
      <c r="E196" s="71">
        <v>45709</v>
      </c>
      <c r="F196" s="65">
        <f>D196*0.95</f>
        <v>119.69999999999999</v>
      </c>
      <c r="G196" s="65">
        <f t="shared" si="37"/>
        <v>126</v>
      </c>
      <c r="H196" s="65">
        <f t="shared" si="38"/>
        <v>128.52000000000001</v>
      </c>
      <c r="I196" s="124">
        <v>6</v>
      </c>
      <c r="J196" s="124">
        <v>113</v>
      </c>
      <c r="K196" s="66">
        <f t="shared" si="39"/>
        <v>119</v>
      </c>
      <c r="L196" s="70">
        <f t="shared" si="40"/>
        <v>0.94444444444444442</v>
      </c>
      <c r="M196" s="68"/>
    </row>
    <row r="197" spans="1:13" x14ac:dyDescent="0.25">
      <c r="A197" s="62" t="s">
        <v>353</v>
      </c>
      <c r="B197" s="63" t="s">
        <v>374</v>
      </c>
      <c r="C197" s="64" t="s">
        <v>375</v>
      </c>
      <c r="D197" s="69">
        <v>174</v>
      </c>
      <c r="E197" s="71">
        <v>45699</v>
      </c>
      <c r="F197" s="65">
        <f>D197*0.95</f>
        <v>165.29999999999998</v>
      </c>
      <c r="G197" s="65">
        <f t="shared" si="37"/>
        <v>174</v>
      </c>
      <c r="H197" s="65">
        <f t="shared" si="38"/>
        <v>177.48</v>
      </c>
      <c r="I197" s="124">
        <v>6</v>
      </c>
      <c r="J197" s="124">
        <v>157</v>
      </c>
      <c r="K197" s="66">
        <f t="shared" si="39"/>
        <v>163</v>
      </c>
      <c r="L197" s="70">
        <f t="shared" si="40"/>
        <v>0.93678160919540232</v>
      </c>
      <c r="M197" s="68"/>
    </row>
    <row r="198" spans="1:13" x14ac:dyDescent="0.25">
      <c r="A198" s="62" t="s">
        <v>353</v>
      </c>
      <c r="B198" s="63" t="s">
        <v>376</v>
      </c>
      <c r="C198" s="64" t="s">
        <v>377</v>
      </c>
      <c r="D198" s="69">
        <v>28</v>
      </c>
      <c r="E198" s="71">
        <v>45608</v>
      </c>
      <c r="F198" s="71">
        <v>45685</v>
      </c>
      <c r="G198" s="71">
        <v>45685</v>
      </c>
      <c r="H198" s="65">
        <f t="shared" si="38"/>
        <v>28.560000000000002</v>
      </c>
      <c r="I198" s="124">
        <v>0</v>
      </c>
      <c r="J198" s="124">
        <v>28</v>
      </c>
      <c r="K198" s="66">
        <f t="shared" si="39"/>
        <v>28</v>
      </c>
      <c r="L198" s="70">
        <f t="shared" si="40"/>
        <v>1</v>
      </c>
      <c r="M198" s="68"/>
    </row>
    <row r="199" spans="1:13" x14ac:dyDescent="0.25">
      <c r="A199" s="62" t="s">
        <v>353</v>
      </c>
      <c r="B199" s="63" t="s">
        <v>378</v>
      </c>
      <c r="C199" s="64" t="s">
        <v>379</v>
      </c>
      <c r="D199" s="69">
        <v>56</v>
      </c>
      <c r="E199" s="65" t="s">
        <v>862</v>
      </c>
      <c r="F199" s="65">
        <f>D199*0.95</f>
        <v>53.199999999999996</v>
      </c>
      <c r="G199" s="65">
        <f t="shared" si="37"/>
        <v>56</v>
      </c>
      <c r="H199" s="65">
        <f t="shared" si="38"/>
        <v>57.120000000000005</v>
      </c>
      <c r="I199" s="124">
        <v>0</v>
      </c>
      <c r="J199" s="124">
        <v>47</v>
      </c>
      <c r="K199" s="66">
        <f t="shared" si="39"/>
        <v>47</v>
      </c>
      <c r="L199" s="70">
        <f t="shared" si="40"/>
        <v>0.8392857142857143</v>
      </c>
      <c r="M199" s="68"/>
    </row>
    <row r="200" spans="1:13" x14ac:dyDescent="0.25">
      <c r="A200" s="81" t="s">
        <v>353</v>
      </c>
      <c r="B200" s="82" t="s">
        <v>380</v>
      </c>
      <c r="C200" s="83" t="s">
        <v>381</v>
      </c>
      <c r="D200" s="84">
        <v>2</v>
      </c>
      <c r="E200" s="85">
        <f>D200*0.85</f>
        <v>1.7</v>
      </c>
      <c r="F200" s="85">
        <f>D200*0.95</f>
        <v>1.9</v>
      </c>
      <c r="G200" s="85">
        <f t="shared" si="37"/>
        <v>2</v>
      </c>
      <c r="H200" s="85">
        <f t="shared" si="38"/>
        <v>2.04</v>
      </c>
      <c r="I200" s="126">
        <v>0</v>
      </c>
      <c r="J200" s="126">
        <v>0</v>
      </c>
      <c r="K200" s="86">
        <f t="shared" si="39"/>
        <v>0</v>
      </c>
      <c r="L200" s="87">
        <f t="shared" si="40"/>
        <v>0</v>
      </c>
      <c r="M200" s="88"/>
    </row>
    <row r="201" spans="1:13" x14ac:dyDescent="0.25">
      <c r="A201" s="62" t="s">
        <v>353</v>
      </c>
      <c r="B201" s="63" t="s">
        <v>382</v>
      </c>
      <c r="C201" s="64" t="s">
        <v>383</v>
      </c>
      <c r="D201" s="69">
        <v>41</v>
      </c>
      <c r="E201" s="71">
        <v>45622</v>
      </c>
      <c r="F201" s="65">
        <f>D201*0.95</f>
        <v>38.949999999999996</v>
      </c>
      <c r="G201" s="65">
        <f t="shared" si="37"/>
        <v>41</v>
      </c>
      <c r="H201" s="65">
        <f t="shared" si="38"/>
        <v>41.82</v>
      </c>
      <c r="I201" s="124">
        <v>7</v>
      </c>
      <c r="J201" s="124">
        <v>28</v>
      </c>
      <c r="K201" s="66">
        <f t="shared" si="39"/>
        <v>35</v>
      </c>
      <c r="L201" s="70">
        <f t="shared" si="40"/>
        <v>0.85365853658536583</v>
      </c>
      <c r="M201" s="68"/>
    </row>
    <row r="202" spans="1:13" x14ac:dyDescent="0.25">
      <c r="A202" s="62" t="s">
        <v>353</v>
      </c>
      <c r="B202" s="63" t="s">
        <v>384</v>
      </c>
      <c r="C202" s="64" t="s">
        <v>385</v>
      </c>
      <c r="D202" s="69">
        <v>188</v>
      </c>
      <c r="E202" s="71">
        <v>45657</v>
      </c>
      <c r="F202" s="71">
        <v>45719</v>
      </c>
      <c r="G202" s="65">
        <f t="shared" si="37"/>
        <v>188</v>
      </c>
      <c r="H202" s="65">
        <f t="shared" si="38"/>
        <v>191.76</v>
      </c>
      <c r="I202" s="124">
        <v>5</v>
      </c>
      <c r="J202" s="124">
        <v>177</v>
      </c>
      <c r="K202" s="66">
        <f t="shared" si="39"/>
        <v>182</v>
      </c>
      <c r="L202" s="70">
        <f t="shared" si="40"/>
        <v>0.96808510638297873</v>
      </c>
      <c r="M202" s="68"/>
    </row>
    <row r="203" spans="1:13" x14ac:dyDescent="0.25">
      <c r="A203" s="72" t="s">
        <v>353</v>
      </c>
      <c r="B203" s="73" t="s">
        <v>386</v>
      </c>
      <c r="C203" s="74" t="s">
        <v>387</v>
      </c>
      <c r="D203" s="89">
        <v>58</v>
      </c>
      <c r="E203" s="76">
        <v>45608</v>
      </c>
      <c r="F203" s="76">
        <v>45657</v>
      </c>
      <c r="G203" s="76">
        <v>45762</v>
      </c>
      <c r="H203" s="77">
        <f t="shared" si="38"/>
        <v>59.160000000000004</v>
      </c>
      <c r="I203" s="125">
        <v>3</v>
      </c>
      <c r="J203" s="125">
        <v>55</v>
      </c>
      <c r="K203" s="78">
        <f t="shared" si="39"/>
        <v>58</v>
      </c>
      <c r="L203" s="79">
        <f t="shared" si="40"/>
        <v>1</v>
      </c>
      <c r="M203" s="80"/>
    </row>
    <row r="204" spans="1:13" x14ac:dyDescent="0.25">
      <c r="A204" s="62" t="s">
        <v>353</v>
      </c>
      <c r="B204" s="63" t="s">
        <v>388</v>
      </c>
      <c r="C204" s="64" t="s">
        <v>389</v>
      </c>
      <c r="D204" s="69">
        <v>171</v>
      </c>
      <c r="E204" s="71">
        <v>45699</v>
      </c>
      <c r="F204" s="65">
        <f>D204*0.95</f>
        <v>162.44999999999999</v>
      </c>
      <c r="G204" s="65">
        <f t="shared" si="37"/>
        <v>171</v>
      </c>
      <c r="H204" s="65">
        <f t="shared" si="38"/>
        <v>174.42000000000002</v>
      </c>
      <c r="I204" s="124">
        <v>1</v>
      </c>
      <c r="J204" s="124">
        <v>165</v>
      </c>
      <c r="K204" s="66">
        <f t="shared" si="39"/>
        <v>166</v>
      </c>
      <c r="L204" s="70">
        <f t="shared" si="40"/>
        <v>0.9707602339181286</v>
      </c>
      <c r="M204" s="68"/>
    </row>
    <row r="205" spans="1:13" x14ac:dyDescent="0.25">
      <c r="A205" s="72" t="s">
        <v>353</v>
      </c>
      <c r="B205" s="73" t="s">
        <v>390</v>
      </c>
      <c r="C205" s="74" t="s">
        <v>391</v>
      </c>
      <c r="D205" s="89">
        <v>43</v>
      </c>
      <c r="E205" s="76">
        <v>45651</v>
      </c>
      <c r="F205" s="76">
        <v>45671</v>
      </c>
      <c r="G205" s="76">
        <v>45671</v>
      </c>
      <c r="H205" s="76">
        <v>45671</v>
      </c>
      <c r="I205" s="125">
        <v>0</v>
      </c>
      <c r="J205" s="125">
        <v>44</v>
      </c>
      <c r="K205" s="78">
        <f t="shared" si="39"/>
        <v>44</v>
      </c>
      <c r="L205" s="79">
        <f t="shared" si="40"/>
        <v>1.0232558139534884</v>
      </c>
      <c r="M205" s="76">
        <v>45671</v>
      </c>
    </row>
    <row r="206" spans="1:13" x14ac:dyDescent="0.25">
      <c r="A206" s="62" t="s">
        <v>353</v>
      </c>
      <c r="B206" s="63" t="s">
        <v>392</v>
      </c>
      <c r="C206" s="64" t="s">
        <v>393</v>
      </c>
      <c r="D206" s="69">
        <v>83</v>
      </c>
      <c r="E206" s="71">
        <v>45622</v>
      </c>
      <c r="F206" s="71">
        <v>45671</v>
      </c>
      <c r="G206" s="65">
        <f t="shared" ref="G206:G221" si="41">D206*100%</f>
        <v>83</v>
      </c>
      <c r="H206" s="65">
        <f t="shared" si="38"/>
        <v>84.66</v>
      </c>
      <c r="I206" s="124">
        <v>4</v>
      </c>
      <c r="J206" s="124">
        <v>75</v>
      </c>
      <c r="K206" s="66">
        <f t="shared" si="39"/>
        <v>79</v>
      </c>
      <c r="L206" s="70">
        <f t="shared" si="40"/>
        <v>0.95180722891566261</v>
      </c>
      <c r="M206" s="68"/>
    </row>
    <row r="207" spans="1:13" x14ac:dyDescent="0.25">
      <c r="A207" s="62" t="s">
        <v>353</v>
      </c>
      <c r="B207" s="63" t="s">
        <v>394</v>
      </c>
      <c r="C207" s="64" t="s">
        <v>395</v>
      </c>
      <c r="D207" s="69">
        <v>39</v>
      </c>
      <c r="E207" s="71">
        <v>45635</v>
      </c>
      <c r="F207" s="65">
        <f t="shared" ref="F207:F212" si="42">D207*0.95</f>
        <v>37.049999999999997</v>
      </c>
      <c r="G207" s="65">
        <f t="shared" si="41"/>
        <v>39</v>
      </c>
      <c r="H207" s="65">
        <f t="shared" si="38"/>
        <v>39.78</v>
      </c>
      <c r="I207" s="124">
        <v>0</v>
      </c>
      <c r="J207" s="124">
        <v>35</v>
      </c>
      <c r="K207" s="66">
        <f t="shared" si="39"/>
        <v>35</v>
      </c>
      <c r="L207" s="70">
        <f t="shared" si="40"/>
        <v>0.89743589743589747</v>
      </c>
      <c r="M207" s="68"/>
    </row>
    <row r="208" spans="1:13" x14ac:dyDescent="0.25">
      <c r="A208" s="62" t="s">
        <v>353</v>
      </c>
      <c r="B208" s="63" t="s">
        <v>396</v>
      </c>
      <c r="C208" s="64" t="s">
        <v>397</v>
      </c>
      <c r="D208" s="69">
        <v>36</v>
      </c>
      <c r="E208" s="65" t="s">
        <v>862</v>
      </c>
      <c r="F208" s="65">
        <f t="shared" si="42"/>
        <v>34.199999999999996</v>
      </c>
      <c r="G208" s="65">
        <f t="shared" si="41"/>
        <v>36</v>
      </c>
      <c r="H208" s="65">
        <f t="shared" si="38"/>
        <v>36.72</v>
      </c>
      <c r="I208" s="124">
        <v>0</v>
      </c>
      <c r="J208" s="124">
        <v>29</v>
      </c>
      <c r="K208" s="66">
        <f t="shared" si="39"/>
        <v>29</v>
      </c>
      <c r="L208" s="70">
        <f t="shared" si="40"/>
        <v>0.80555555555555558</v>
      </c>
      <c r="M208" s="68"/>
    </row>
    <row r="209" spans="1:13" x14ac:dyDescent="0.25">
      <c r="A209" s="62" t="s">
        <v>353</v>
      </c>
      <c r="B209" s="63" t="s">
        <v>398</v>
      </c>
      <c r="C209" s="64" t="s">
        <v>399</v>
      </c>
      <c r="D209" s="69">
        <v>234</v>
      </c>
      <c r="E209" s="65" t="s">
        <v>862</v>
      </c>
      <c r="F209" s="65">
        <f t="shared" si="42"/>
        <v>222.29999999999998</v>
      </c>
      <c r="G209" s="65">
        <f t="shared" si="41"/>
        <v>234</v>
      </c>
      <c r="H209" s="65">
        <f t="shared" si="38"/>
        <v>238.68</v>
      </c>
      <c r="I209" s="124">
        <v>2</v>
      </c>
      <c r="J209" s="124">
        <v>196</v>
      </c>
      <c r="K209" s="66">
        <f t="shared" si="39"/>
        <v>198</v>
      </c>
      <c r="L209" s="70">
        <f t="shared" si="40"/>
        <v>0.84615384615384615</v>
      </c>
      <c r="M209" s="68"/>
    </row>
    <row r="210" spans="1:13" x14ac:dyDescent="0.25">
      <c r="A210" s="62" t="s">
        <v>353</v>
      </c>
      <c r="B210" s="63" t="s">
        <v>400</v>
      </c>
      <c r="C210" s="64" t="s">
        <v>401</v>
      </c>
      <c r="D210" s="69">
        <v>143</v>
      </c>
      <c r="E210" s="71">
        <v>45709</v>
      </c>
      <c r="F210" s="65">
        <f t="shared" si="42"/>
        <v>135.85</v>
      </c>
      <c r="G210" s="65">
        <f t="shared" si="41"/>
        <v>143</v>
      </c>
      <c r="H210" s="65">
        <f t="shared" si="38"/>
        <v>145.86000000000001</v>
      </c>
      <c r="I210" s="124">
        <v>14</v>
      </c>
      <c r="J210" s="124">
        <v>109</v>
      </c>
      <c r="K210" s="66">
        <f t="shared" si="39"/>
        <v>123</v>
      </c>
      <c r="L210" s="70">
        <f t="shared" si="40"/>
        <v>0.8601398601398601</v>
      </c>
      <c r="M210" s="68"/>
    </row>
    <row r="211" spans="1:13" x14ac:dyDescent="0.25">
      <c r="A211" s="62" t="s">
        <v>353</v>
      </c>
      <c r="B211" s="63" t="s">
        <v>402</v>
      </c>
      <c r="C211" s="64" t="s">
        <v>403</v>
      </c>
      <c r="D211" s="69">
        <v>84</v>
      </c>
      <c r="E211" s="71">
        <v>45724</v>
      </c>
      <c r="F211" s="65">
        <f t="shared" si="42"/>
        <v>79.8</v>
      </c>
      <c r="G211" s="65">
        <f t="shared" si="41"/>
        <v>84</v>
      </c>
      <c r="H211" s="65">
        <f t="shared" si="38"/>
        <v>85.68</v>
      </c>
      <c r="I211" s="124">
        <v>0</v>
      </c>
      <c r="J211" s="124">
        <v>76</v>
      </c>
      <c r="K211" s="66">
        <f t="shared" si="39"/>
        <v>76</v>
      </c>
      <c r="L211" s="70">
        <f t="shared" si="40"/>
        <v>0.90476190476190477</v>
      </c>
      <c r="M211" s="68"/>
    </row>
    <row r="212" spans="1:13" x14ac:dyDescent="0.25">
      <c r="A212" s="62" t="s">
        <v>353</v>
      </c>
      <c r="B212" s="63" t="s">
        <v>404</v>
      </c>
      <c r="C212" s="64" t="s">
        <v>405</v>
      </c>
      <c r="D212" s="69">
        <v>40</v>
      </c>
      <c r="E212" s="65" t="s">
        <v>862</v>
      </c>
      <c r="F212" s="65">
        <f t="shared" si="42"/>
        <v>38</v>
      </c>
      <c r="G212" s="65">
        <f t="shared" si="41"/>
        <v>40</v>
      </c>
      <c r="H212" s="65">
        <f t="shared" si="38"/>
        <v>40.799999999999997</v>
      </c>
      <c r="I212" s="124">
        <v>1</v>
      </c>
      <c r="J212" s="124">
        <v>30</v>
      </c>
      <c r="K212" s="66">
        <f t="shared" si="39"/>
        <v>31</v>
      </c>
      <c r="L212" s="70">
        <f t="shared" si="40"/>
        <v>0.77500000000000002</v>
      </c>
      <c r="M212" s="68"/>
    </row>
    <row r="213" spans="1:13" x14ac:dyDescent="0.25">
      <c r="A213" s="72" t="s">
        <v>353</v>
      </c>
      <c r="B213" s="73" t="s">
        <v>406</v>
      </c>
      <c r="C213" s="74" t="s">
        <v>407</v>
      </c>
      <c r="D213" s="89">
        <v>20</v>
      </c>
      <c r="E213" s="76">
        <v>45601</v>
      </c>
      <c r="F213" s="76">
        <v>45622</v>
      </c>
      <c r="G213" s="76">
        <v>45643</v>
      </c>
      <c r="H213" s="77">
        <f t="shared" si="38"/>
        <v>20.399999999999999</v>
      </c>
      <c r="I213" s="125">
        <v>0</v>
      </c>
      <c r="J213" s="125">
        <v>20</v>
      </c>
      <c r="K213" s="78">
        <f t="shared" si="39"/>
        <v>20</v>
      </c>
      <c r="L213" s="79">
        <f t="shared" si="40"/>
        <v>1</v>
      </c>
      <c r="M213" s="80">
        <v>45643</v>
      </c>
    </row>
    <row r="214" spans="1:13" x14ac:dyDescent="0.25">
      <c r="A214" s="62" t="s">
        <v>353</v>
      </c>
      <c r="B214" s="63" t="s">
        <v>408</v>
      </c>
      <c r="C214" s="64" t="s">
        <v>409</v>
      </c>
      <c r="D214" s="69">
        <v>73</v>
      </c>
      <c r="E214" s="65" t="s">
        <v>862</v>
      </c>
      <c r="F214" s="65">
        <f t="shared" ref="F214:F221" si="43">D214*0.95</f>
        <v>69.349999999999994</v>
      </c>
      <c r="G214" s="65">
        <f t="shared" si="41"/>
        <v>73</v>
      </c>
      <c r="H214" s="65">
        <f t="shared" si="38"/>
        <v>74.460000000000008</v>
      </c>
      <c r="I214" s="124">
        <v>0</v>
      </c>
      <c r="J214" s="124">
        <v>58</v>
      </c>
      <c r="K214" s="66">
        <f t="shared" si="39"/>
        <v>58</v>
      </c>
      <c r="L214" s="70">
        <f t="shared" si="40"/>
        <v>0.79452054794520544</v>
      </c>
      <c r="M214" s="68"/>
    </row>
    <row r="215" spans="1:13" x14ac:dyDescent="0.25">
      <c r="A215" s="72" t="s">
        <v>353</v>
      </c>
      <c r="B215" s="73" t="s">
        <v>410</v>
      </c>
      <c r="C215" s="74" t="s">
        <v>411</v>
      </c>
      <c r="D215" s="89">
        <v>17</v>
      </c>
      <c r="E215" s="76">
        <v>45622</v>
      </c>
      <c r="F215" s="76">
        <v>45762</v>
      </c>
      <c r="G215" s="76">
        <v>45762</v>
      </c>
      <c r="H215" s="77">
        <f t="shared" si="38"/>
        <v>17.34</v>
      </c>
      <c r="I215" s="125">
        <v>0</v>
      </c>
      <c r="J215" s="125">
        <v>17</v>
      </c>
      <c r="K215" s="78">
        <f t="shared" si="39"/>
        <v>17</v>
      </c>
      <c r="L215" s="79">
        <f t="shared" si="40"/>
        <v>1</v>
      </c>
      <c r="M215" s="80">
        <v>45762</v>
      </c>
    </row>
    <row r="216" spans="1:13" x14ac:dyDescent="0.25">
      <c r="A216" s="62" t="s">
        <v>353</v>
      </c>
      <c r="B216" s="63" t="s">
        <v>412</v>
      </c>
      <c r="C216" s="64" t="s">
        <v>413</v>
      </c>
      <c r="D216" s="69">
        <v>47</v>
      </c>
      <c r="E216" s="71">
        <v>45671</v>
      </c>
      <c r="F216" s="65">
        <f t="shared" si="43"/>
        <v>44.65</v>
      </c>
      <c r="G216" s="65">
        <f t="shared" si="41"/>
        <v>47</v>
      </c>
      <c r="H216" s="65">
        <f t="shared" si="38"/>
        <v>47.94</v>
      </c>
      <c r="I216" s="124">
        <v>1</v>
      </c>
      <c r="J216" s="124">
        <v>43</v>
      </c>
      <c r="K216" s="66">
        <f t="shared" si="39"/>
        <v>44</v>
      </c>
      <c r="L216" s="70">
        <f t="shared" si="40"/>
        <v>0.93617021276595747</v>
      </c>
      <c r="M216" s="68"/>
    </row>
    <row r="217" spans="1:13" x14ac:dyDescent="0.25">
      <c r="A217" s="72" t="s">
        <v>353</v>
      </c>
      <c r="B217" s="73" t="s">
        <v>414</v>
      </c>
      <c r="C217" s="74" t="s">
        <v>415</v>
      </c>
      <c r="D217" s="89">
        <v>17</v>
      </c>
      <c r="E217" s="76">
        <v>45601</v>
      </c>
      <c r="F217" s="80">
        <v>45643</v>
      </c>
      <c r="G217" s="80">
        <v>45643</v>
      </c>
      <c r="H217" s="77">
        <f t="shared" si="38"/>
        <v>17.34</v>
      </c>
      <c r="I217" s="125">
        <v>0</v>
      </c>
      <c r="J217" s="125">
        <v>17</v>
      </c>
      <c r="K217" s="78">
        <f t="shared" si="39"/>
        <v>17</v>
      </c>
      <c r="L217" s="79">
        <f t="shared" si="40"/>
        <v>1</v>
      </c>
      <c r="M217" s="80">
        <v>45643</v>
      </c>
    </row>
    <row r="218" spans="1:13" x14ac:dyDescent="0.25">
      <c r="A218" s="62" t="s">
        <v>353</v>
      </c>
      <c r="B218" s="63" t="s">
        <v>416</v>
      </c>
      <c r="C218" s="64" t="s">
        <v>395</v>
      </c>
      <c r="D218" s="69">
        <v>77</v>
      </c>
      <c r="E218" s="71">
        <v>45685</v>
      </c>
      <c r="F218" s="65">
        <f t="shared" si="43"/>
        <v>73.149999999999991</v>
      </c>
      <c r="G218" s="65">
        <f t="shared" si="41"/>
        <v>77</v>
      </c>
      <c r="H218" s="65">
        <f t="shared" si="38"/>
        <v>78.540000000000006</v>
      </c>
      <c r="I218" s="124">
        <v>0</v>
      </c>
      <c r="J218" s="124">
        <v>71</v>
      </c>
      <c r="K218" s="66">
        <f t="shared" si="39"/>
        <v>71</v>
      </c>
      <c r="L218" s="70">
        <f t="shared" si="40"/>
        <v>0.92207792207792205</v>
      </c>
      <c r="M218" s="68"/>
    </row>
    <row r="219" spans="1:13" x14ac:dyDescent="0.25">
      <c r="A219" s="62" t="s">
        <v>353</v>
      </c>
      <c r="B219" s="63" t="s">
        <v>417</v>
      </c>
      <c r="C219" s="64" t="s">
        <v>418</v>
      </c>
      <c r="D219" s="69">
        <v>30</v>
      </c>
      <c r="E219" s="65" t="s">
        <v>862</v>
      </c>
      <c r="F219" s="65">
        <f t="shared" si="43"/>
        <v>28.5</v>
      </c>
      <c r="G219" s="65">
        <f t="shared" si="41"/>
        <v>30</v>
      </c>
      <c r="H219" s="65">
        <f t="shared" ref="H219:H246" si="44">D219*102%</f>
        <v>30.6</v>
      </c>
      <c r="I219" s="124">
        <v>0</v>
      </c>
      <c r="J219" s="124">
        <v>22</v>
      </c>
      <c r="K219" s="66">
        <f t="shared" ref="K219:K246" si="45">I219+J219</f>
        <v>22</v>
      </c>
      <c r="L219" s="70">
        <f t="shared" ref="L219:L250" si="46">K219/D219</f>
        <v>0.73333333333333328</v>
      </c>
      <c r="M219" s="68"/>
    </row>
    <row r="220" spans="1:13" x14ac:dyDescent="0.25">
      <c r="A220" s="62" t="s">
        <v>353</v>
      </c>
      <c r="B220" s="63" t="s">
        <v>419</v>
      </c>
      <c r="C220" s="64" t="s">
        <v>420</v>
      </c>
      <c r="D220" s="69">
        <v>55</v>
      </c>
      <c r="E220" s="71">
        <v>45591</v>
      </c>
      <c r="F220" s="65">
        <f t="shared" si="43"/>
        <v>52.25</v>
      </c>
      <c r="G220" s="65">
        <f t="shared" si="41"/>
        <v>55</v>
      </c>
      <c r="H220" s="65">
        <f t="shared" si="44"/>
        <v>56.1</v>
      </c>
      <c r="I220" s="124">
        <v>4</v>
      </c>
      <c r="J220" s="124">
        <v>44</v>
      </c>
      <c r="K220" s="66">
        <f t="shared" si="45"/>
        <v>48</v>
      </c>
      <c r="L220" s="70">
        <f t="shared" si="46"/>
        <v>0.87272727272727268</v>
      </c>
      <c r="M220" s="68"/>
    </row>
    <row r="221" spans="1:13" x14ac:dyDescent="0.25">
      <c r="A221" s="62" t="s">
        <v>353</v>
      </c>
      <c r="B221" s="63" t="s">
        <v>421</v>
      </c>
      <c r="C221" s="64" t="s">
        <v>422</v>
      </c>
      <c r="D221" s="69">
        <v>30</v>
      </c>
      <c r="E221" s="65" t="s">
        <v>862</v>
      </c>
      <c r="F221" s="65">
        <f t="shared" si="43"/>
        <v>28.5</v>
      </c>
      <c r="G221" s="65">
        <f t="shared" si="41"/>
        <v>30</v>
      </c>
      <c r="H221" s="65">
        <f t="shared" si="44"/>
        <v>30.6</v>
      </c>
      <c r="I221" s="124">
        <v>1</v>
      </c>
      <c r="J221" s="124">
        <v>22</v>
      </c>
      <c r="K221" s="66">
        <f t="shared" si="45"/>
        <v>23</v>
      </c>
      <c r="L221" s="70">
        <f t="shared" si="46"/>
        <v>0.76666666666666672</v>
      </c>
      <c r="M221" s="68"/>
    </row>
    <row r="222" spans="1:13" x14ac:dyDescent="0.25">
      <c r="A222" s="72" t="s">
        <v>353</v>
      </c>
      <c r="B222" s="73" t="s">
        <v>423</v>
      </c>
      <c r="C222" s="74" t="s">
        <v>424</v>
      </c>
      <c r="D222" s="89">
        <v>10</v>
      </c>
      <c r="E222" s="76">
        <v>45591</v>
      </c>
      <c r="F222" s="76">
        <v>45671</v>
      </c>
      <c r="G222" s="76">
        <v>45671</v>
      </c>
      <c r="H222" s="76">
        <v>45671</v>
      </c>
      <c r="I222" s="125">
        <v>2</v>
      </c>
      <c r="J222" s="125">
        <v>9</v>
      </c>
      <c r="K222" s="78">
        <f t="shared" si="45"/>
        <v>11</v>
      </c>
      <c r="L222" s="79">
        <f t="shared" si="46"/>
        <v>1.1000000000000001</v>
      </c>
      <c r="M222" s="76">
        <v>45671</v>
      </c>
    </row>
    <row r="223" spans="1:13" x14ac:dyDescent="0.25">
      <c r="A223" s="81" t="s">
        <v>353</v>
      </c>
      <c r="B223" s="82" t="s">
        <v>425</v>
      </c>
      <c r="C223" s="83" t="s">
        <v>426</v>
      </c>
      <c r="D223" s="90">
        <v>7</v>
      </c>
      <c r="E223" s="107">
        <v>45635</v>
      </c>
      <c r="F223" s="85">
        <f>D223*0.95</f>
        <v>6.6499999999999995</v>
      </c>
      <c r="G223" s="85">
        <f t="shared" ref="G223:G246" si="47">D223*100%</f>
        <v>7</v>
      </c>
      <c r="H223" s="85">
        <f t="shared" si="44"/>
        <v>7.1400000000000006</v>
      </c>
      <c r="I223" s="126">
        <v>0</v>
      </c>
      <c r="J223" s="126">
        <v>6</v>
      </c>
      <c r="K223" s="86">
        <f t="shared" si="45"/>
        <v>6</v>
      </c>
      <c r="L223" s="87">
        <f t="shared" si="46"/>
        <v>0.8571428571428571</v>
      </c>
      <c r="M223" s="88"/>
    </row>
    <row r="224" spans="1:13" x14ac:dyDescent="0.25">
      <c r="A224" s="62" t="s">
        <v>353</v>
      </c>
      <c r="B224" s="63" t="s">
        <v>427</v>
      </c>
      <c r="C224" s="64" t="s">
        <v>428</v>
      </c>
      <c r="D224" s="69">
        <v>35</v>
      </c>
      <c r="E224" s="71">
        <v>45719</v>
      </c>
      <c r="F224" s="65">
        <f>D224*0.95</f>
        <v>33.25</v>
      </c>
      <c r="G224" s="65">
        <f t="shared" si="47"/>
        <v>35</v>
      </c>
      <c r="H224" s="65">
        <f t="shared" si="44"/>
        <v>35.700000000000003</v>
      </c>
      <c r="I224" s="124">
        <v>1</v>
      </c>
      <c r="J224" s="124">
        <v>32</v>
      </c>
      <c r="K224" s="66">
        <f t="shared" si="45"/>
        <v>33</v>
      </c>
      <c r="L224" s="70">
        <f t="shared" si="46"/>
        <v>0.94285714285714284</v>
      </c>
      <c r="M224" s="68"/>
    </row>
    <row r="225" spans="1:13" x14ac:dyDescent="0.25">
      <c r="A225" s="72" t="s">
        <v>353</v>
      </c>
      <c r="B225" s="73" t="s">
        <v>429</v>
      </c>
      <c r="C225" s="74" t="s">
        <v>430</v>
      </c>
      <c r="D225" s="89">
        <v>93</v>
      </c>
      <c r="E225" s="76">
        <v>45601</v>
      </c>
      <c r="F225" s="76">
        <v>45699</v>
      </c>
      <c r="G225" s="76">
        <v>45699</v>
      </c>
      <c r="H225" s="76">
        <v>45699</v>
      </c>
      <c r="I225" s="125">
        <v>1</v>
      </c>
      <c r="J225" s="125">
        <v>94</v>
      </c>
      <c r="K225" s="78">
        <f t="shared" si="45"/>
        <v>95</v>
      </c>
      <c r="L225" s="79">
        <f t="shared" si="46"/>
        <v>1.021505376344086</v>
      </c>
      <c r="M225" s="80">
        <v>45709</v>
      </c>
    </row>
    <row r="226" spans="1:13" x14ac:dyDescent="0.25">
      <c r="A226" s="62" t="s">
        <v>353</v>
      </c>
      <c r="B226" s="63" t="s">
        <v>431</v>
      </c>
      <c r="C226" s="64" t="s">
        <v>432</v>
      </c>
      <c r="D226" s="69">
        <v>50</v>
      </c>
      <c r="E226" s="71">
        <v>45724</v>
      </c>
      <c r="F226" s="65">
        <f t="shared" ref="F226:F237" si="48">D226*0.95</f>
        <v>47.5</v>
      </c>
      <c r="G226" s="65">
        <f t="shared" si="47"/>
        <v>50</v>
      </c>
      <c r="H226" s="65">
        <f t="shared" si="44"/>
        <v>51</v>
      </c>
      <c r="I226" s="124">
        <v>1</v>
      </c>
      <c r="J226" s="124">
        <v>46</v>
      </c>
      <c r="K226" s="66">
        <f t="shared" si="45"/>
        <v>47</v>
      </c>
      <c r="L226" s="70">
        <f t="shared" si="46"/>
        <v>0.94</v>
      </c>
      <c r="M226" s="68"/>
    </row>
    <row r="227" spans="1:13" x14ac:dyDescent="0.25">
      <c r="A227" s="62" t="s">
        <v>353</v>
      </c>
      <c r="B227" s="63" t="s">
        <v>433</v>
      </c>
      <c r="C227" s="64" t="s">
        <v>434</v>
      </c>
      <c r="D227" s="69">
        <v>78</v>
      </c>
      <c r="E227" s="65" t="s">
        <v>862</v>
      </c>
      <c r="F227" s="65">
        <f t="shared" si="48"/>
        <v>74.099999999999994</v>
      </c>
      <c r="G227" s="65">
        <f t="shared" si="47"/>
        <v>78</v>
      </c>
      <c r="H227" s="65">
        <f t="shared" si="44"/>
        <v>79.56</v>
      </c>
      <c r="I227" s="124">
        <v>18</v>
      </c>
      <c r="J227" s="124">
        <v>53</v>
      </c>
      <c r="K227" s="66">
        <f t="shared" si="45"/>
        <v>71</v>
      </c>
      <c r="L227" s="70">
        <f t="shared" si="46"/>
        <v>0.91025641025641024</v>
      </c>
      <c r="M227" s="68"/>
    </row>
    <row r="228" spans="1:13" x14ac:dyDescent="0.25">
      <c r="A228" s="62" t="s">
        <v>353</v>
      </c>
      <c r="B228" s="63" t="s">
        <v>435</v>
      </c>
      <c r="C228" s="64" t="s">
        <v>436</v>
      </c>
      <c r="D228" s="69">
        <v>174</v>
      </c>
      <c r="E228" s="71">
        <v>45719</v>
      </c>
      <c r="F228" s="65">
        <f t="shared" si="48"/>
        <v>165.29999999999998</v>
      </c>
      <c r="G228" s="65">
        <f t="shared" si="47"/>
        <v>174</v>
      </c>
      <c r="H228" s="65">
        <f t="shared" si="44"/>
        <v>177.48</v>
      </c>
      <c r="I228" s="124">
        <v>1</v>
      </c>
      <c r="J228" s="124">
        <v>162</v>
      </c>
      <c r="K228" s="66">
        <f t="shared" si="45"/>
        <v>163</v>
      </c>
      <c r="L228" s="70">
        <f t="shared" si="46"/>
        <v>0.93678160919540232</v>
      </c>
      <c r="M228" s="68"/>
    </row>
    <row r="229" spans="1:13" x14ac:dyDescent="0.25">
      <c r="A229" s="62" t="s">
        <v>353</v>
      </c>
      <c r="B229" s="63" t="s">
        <v>437</v>
      </c>
      <c r="C229" s="64" t="s">
        <v>438</v>
      </c>
      <c r="D229" s="69">
        <v>15</v>
      </c>
      <c r="E229" s="65" t="s">
        <v>862</v>
      </c>
      <c r="F229" s="65">
        <f t="shared" si="48"/>
        <v>14.25</v>
      </c>
      <c r="G229" s="65">
        <f t="shared" si="47"/>
        <v>15</v>
      </c>
      <c r="H229" s="65">
        <f t="shared" si="44"/>
        <v>15.3</v>
      </c>
      <c r="I229" s="124">
        <v>0</v>
      </c>
      <c r="J229" s="124">
        <v>14</v>
      </c>
      <c r="K229" s="66">
        <f t="shared" si="45"/>
        <v>14</v>
      </c>
      <c r="L229" s="70">
        <f t="shared" si="46"/>
        <v>0.93333333333333335</v>
      </c>
      <c r="M229" s="68"/>
    </row>
    <row r="230" spans="1:13" x14ac:dyDescent="0.25">
      <c r="A230" s="62" t="s">
        <v>353</v>
      </c>
      <c r="B230" s="63" t="s">
        <v>439</v>
      </c>
      <c r="C230" s="64" t="s">
        <v>440</v>
      </c>
      <c r="D230" s="69">
        <v>20</v>
      </c>
      <c r="E230" s="71">
        <v>45595</v>
      </c>
      <c r="F230" s="65">
        <f t="shared" si="48"/>
        <v>19</v>
      </c>
      <c r="G230" s="65">
        <f t="shared" si="47"/>
        <v>20</v>
      </c>
      <c r="H230" s="65">
        <f t="shared" si="44"/>
        <v>20.399999999999999</v>
      </c>
      <c r="I230" s="124">
        <v>1</v>
      </c>
      <c r="J230" s="124">
        <v>17</v>
      </c>
      <c r="K230" s="66">
        <f t="shared" si="45"/>
        <v>18</v>
      </c>
      <c r="L230" s="70">
        <f t="shared" si="46"/>
        <v>0.9</v>
      </c>
      <c r="M230" s="68"/>
    </row>
    <row r="231" spans="1:13" x14ac:dyDescent="0.25">
      <c r="A231" s="62" t="s">
        <v>353</v>
      </c>
      <c r="B231" s="63" t="s">
        <v>441</v>
      </c>
      <c r="C231" s="64" t="s">
        <v>442</v>
      </c>
      <c r="D231" s="69">
        <v>51</v>
      </c>
      <c r="E231" s="65" t="s">
        <v>862</v>
      </c>
      <c r="F231" s="65">
        <f t="shared" si="48"/>
        <v>48.449999999999996</v>
      </c>
      <c r="G231" s="65">
        <f t="shared" si="47"/>
        <v>51</v>
      </c>
      <c r="H231" s="65">
        <f t="shared" si="44"/>
        <v>52.02</v>
      </c>
      <c r="I231" s="124">
        <v>1</v>
      </c>
      <c r="J231" s="124">
        <v>42</v>
      </c>
      <c r="K231" s="66">
        <f t="shared" si="45"/>
        <v>43</v>
      </c>
      <c r="L231" s="70">
        <f t="shared" si="46"/>
        <v>0.84313725490196079</v>
      </c>
      <c r="M231" s="68"/>
    </row>
    <row r="232" spans="1:13" x14ac:dyDescent="0.25">
      <c r="A232" s="62" t="s">
        <v>353</v>
      </c>
      <c r="B232" s="63" t="s">
        <v>443</v>
      </c>
      <c r="C232" s="64" t="s">
        <v>444</v>
      </c>
      <c r="D232" s="69">
        <v>101</v>
      </c>
      <c r="E232" s="71">
        <v>45724</v>
      </c>
      <c r="F232" s="65">
        <f t="shared" si="48"/>
        <v>95.949999999999989</v>
      </c>
      <c r="G232" s="65">
        <f t="shared" si="47"/>
        <v>101</v>
      </c>
      <c r="H232" s="65">
        <f t="shared" si="44"/>
        <v>103.02</v>
      </c>
      <c r="I232" s="124">
        <v>4</v>
      </c>
      <c r="J232" s="124">
        <v>90</v>
      </c>
      <c r="K232" s="66">
        <f t="shared" si="45"/>
        <v>94</v>
      </c>
      <c r="L232" s="70">
        <f t="shared" si="46"/>
        <v>0.93069306930693074</v>
      </c>
      <c r="M232" s="68"/>
    </row>
    <row r="233" spans="1:13" x14ac:dyDescent="0.25">
      <c r="A233" s="62" t="s">
        <v>353</v>
      </c>
      <c r="B233" s="63" t="s">
        <v>445</v>
      </c>
      <c r="C233" s="64" t="s">
        <v>446</v>
      </c>
      <c r="D233" s="69">
        <v>46</v>
      </c>
      <c r="E233" s="71">
        <v>45719</v>
      </c>
      <c r="F233" s="65">
        <f t="shared" si="48"/>
        <v>43.699999999999996</v>
      </c>
      <c r="G233" s="65">
        <f t="shared" si="47"/>
        <v>46</v>
      </c>
      <c r="H233" s="65">
        <f t="shared" si="44"/>
        <v>46.92</v>
      </c>
      <c r="I233" s="124">
        <v>0</v>
      </c>
      <c r="J233" s="124">
        <v>43</v>
      </c>
      <c r="K233" s="66">
        <f t="shared" si="45"/>
        <v>43</v>
      </c>
      <c r="L233" s="70">
        <f t="shared" si="46"/>
        <v>0.93478260869565222</v>
      </c>
      <c r="M233" s="68"/>
    </row>
    <row r="234" spans="1:13" x14ac:dyDescent="0.25">
      <c r="A234" s="62" t="s">
        <v>353</v>
      </c>
      <c r="B234" s="63" t="s">
        <v>447</v>
      </c>
      <c r="C234" s="64" t="s">
        <v>448</v>
      </c>
      <c r="D234" s="69">
        <v>55</v>
      </c>
      <c r="E234" s="65" t="s">
        <v>862</v>
      </c>
      <c r="F234" s="65">
        <f t="shared" si="48"/>
        <v>52.25</v>
      </c>
      <c r="G234" s="65">
        <f t="shared" si="47"/>
        <v>55</v>
      </c>
      <c r="H234" s="65">
        <f t="shared" si="44"/>
        <v>56.1</v>
      </c>
      <c r="I234" s="124">
        <v>2</v>
      </c>
      <c r="J234" s="124">
        <v>50</v>
      </c>
      <c r="K234" s="66">
        <f t="shared" si="45"/>
        <v>52</v>
      </c>
      <c r="L234" s="70">
        <f t="shared" si="46"/>
        <v>0.94545454545454544</v>
      </c>
      <c r="M234" s="68"/>
    </row>
    <row r="235" spans="1:13" x14ac:dyDescent="0.25">
      <c r="A235" s="62" t="s">
        <v>353</v>
      </c>
      <c r="B235" s="63" t="s">
        <v>449</v>
      </c>
      <c r="C235" s="64" t="s">
        <v>450</v>
      </c>
      <c r="D235" s="69">
        <v>23</v>
      </c>
      <c r="E235" s="71">
        <v>45709</v>
      </c>
      <c r="F235" s="65">
        <f t="shared" si="48"/>
        <v>21.849999999999998</v>
      </c>
      <c r="G235" s="65">
        <f t="shared" si="47"/>
        <v>23</v>
      </c>
      <c r="H235" s="65">
        <f t="shared" si="44"/>
        <v>23.46</v>
      </c>
      <c r="I235" s="124">
        <v>0</v>
      </c>
      <c r="J235" s="124">
        <v>21</v>
      </c>
      <c r="K235" s="66">
        <f t="shared" si="45"/>
        <v>21</v>
      </c>
      <c r="L235" s="70">
        <f t="shared" si="46"/>
        <v>0.91304347826086951</v>
      </c>
      <c r="M235" s="68"/>
    </row>
    <row r="236" spans="1:13" x14ac:dyDescent="0.25">
      <c r="A236" s="62" t="s">
        <v>353</v>
      </c>
      <c r="B236" s="63" t="s">
        <v>451</v>
      </c>
      <c r="C236" s="64" t="s">
        <v>452</v>
      </c>
      <c r="D236" s="69">
        <v>78</v>
      </c>
      <c r="E236" s="65" t="s">
        <v>862</v>
      </c>
      <c r="F236" s="65">
        <f t="shared" si="48"/>
        <v>74.099999999999994</v>
      </c>
      <c r="G236" s="65">
        <f t="shared" si="47"/>
        <v>78</v>
      </c>
      <c r="H236" s="65">
        <f t="shared" si="44"/>
        <v>79.56</v>
      </c>
      <c r="I236" s="124">
        <v>3</v>
      </c>
      <c r="J236" s="124">
        <v>63</v>
      </c>
      <c r="K236" s="66">
        <f t="shared" si="45"/>
        <v>66</v>
      </c>
      <c r="L236" s="70">
        <f t="shared" si="46"/>
        <v>0.84615384615384615</v>
      </c>
      <c r="M236" s="68"/>
    </row>
    <row r="237" spans="1:13" x14ac:dyDescent="0.25">
      <c r="A237" s="62" t="s">
        <v>353</v>
      </c>
      <c r="B237" s="63" t="s">
        <v>453</v>
      </c>
      <c r="C237" s="64" t="s">
        <v>454</v>
      </c>
      <c r="D237" s="69">
        <v>95</v>
      </c>
      <c r="E237" s="71">
        <v>45643</v>
      </c>
      <c r="F237" s="65">
        <f t="shared" si="48"/>
        <v>90.25</v>
      </c>
      <c r="G237" s="65">
        <f t="shared" si="47"/>
        <v>95</v>
      </c>
      <c r="H237" s="65">
        <f t="shared" si="44"/>
        <v>96.9</v>
      </c>
      <c r="I237" s="124">
        <v>1</v>
      </c>
      <c r="J237" s="124">
        <v>86</v>
      </c>
      <c r="K237" s="66">
        <f t="shared" si="45"/>
        <v>87</v>
      </c>
      <c r="L237" s="70">
        <f t="shared" si="46"/>
        <v>0.91578947368421049</v>
      </c>
      <c r="M237" s="68"/>
    </row>
    <row r="238" spans="1:13" x14ac:dyDescent="0.25">
      <c r="A238" s="62" t="s">
        <v>353</v>
      </c>
      <c r="B238" s="63" t="s">
        <v>455</v>
      </c>
      <c r="C238" s="64" t="s">
        <v>456</v>
      </c>
      <c r="D238" s="69">
        <v>87</v>
      </c>
      <c r="E238" s="71">
        <v>45671</v>
      </c>
      <c r="F238" s="71">
        <v>45719</v>
      </c>
      <c r="G238" s="65">
        <f t="shared" si="47"/>
        <v>87</v>
      </c>
      <c r="H238" s="65">
        <f t="shared" si="44"/>
        <v>88.74</v>
      </c>
      <c r="I238" s="124">
        <v>0</v>
      </c>
      <c r="J238" s="124">
        <v>86</v>
      </c>
      <c r="K238" s="66">
        <f t="shared" si="45"/>
        <v>86</v>
      </c>
      <c r="L238" s="70">
        <f t="shared" si="46"/>
        <v>0.9885057471264368</v>
      </c>
      <c r="M238" s="68"/>
    </row>
    <row r="239" spans="1:13" x14ac:dyDescent="0.25">
      <c r="A239" s="72" t="s">
        <v>353</v>
      </c>
      <c r="B239" s="73" t="s">
        <v>457</v>
      </c>
      <c r="C239" s="74" t="s">
        <v>458</v>
      </c>
      <c r="D239" s="89">
        <v>42</v>
      </c>
      <c r="E239" s="76">
        <v>45601</v>
      </c>
      <c r="F239" s="76">
        <v>45635</v>
      </c>
      <c r="G239" s="76">
        <v>45635</v>
      </c>
      <c r="H239" s="76">
        <v>45635</v>
      </c>
      <c r="I239" s="125">
        <v>0</v>
      </c>
      <c r="J239" s="125">
        <v>50</v>
      </c>
      <c r="K239" s="78">
        <f t="shared" si="45"/>
        <v>50</v>
      </c>
      <c r="L239" s="79">
        <f t="shared" si="46"/>
        <v>1.1904761904761905</v>
      </c>
      <c r="M239" s="80">
        <v>45657</v>
      </c>
    </row>
    <row r="240" spans="1:13" x14ac:dyDescent="0.25">
      <c r="A240" s="72" t="s">
        <v>353</v>
      </c>
      <c r="B240" s="73" t="s">
        <v>459</v>
      </c>
      <c r="C240" s="74" t="s">
        <v>460</v>
      </c>
      <c r="D240" s="89">
        <v>176</v>
      </c>
      <c r="E240" s="76">
        <v>45699</v>
      </c>
      <c r="F240" s="76">
        <v>45719</v>
      </c>
      <c r="G240" s="76">
        <v>45719</v>
      </c>
      <c r="H240" s="76">
        <v>45719</v>
      </c>
      <c r="I240" s="125">
        <v>16</v>
      </c>
      <c r="J240" s="125">
        <v>167</v>
      </c>
      <c r="K240" s="78">
        <f t="shared" si="45"/>
        <v>183</v>
      </c>
      <c r="L240" s="79">
        <f t="shared" si="46"/>
        <v>1.0397727272727273</v>
      </c>
      <c r="M240" s="80">
        <v>45719</v>
      </c>
    </row>
    <row r="241" spans="1:13" x14ac:dyDescent="0.25">
      <c r="A241" s="62" t="s">
        <v>353</v>
      </c>
      <c r="B241" s="63" t="s">
        <v>461</v>
      </c>
      <c r="C241" s="64" t="s">
        <v>462</v>
      </c>
      <c r="D241" s="69">
        <v>75</v>
      </c>
      <c r="E241" s="65">
        <f>D241*0.85</f>
        <v>63.75</v>
      </c>
      <c r="F241" s="65">
        <f>D241*0.95</f>
        <v>71.25</v>
      </c>
      <c r="G241" s="65">
        <f t="shared" si="47"/>
        <v>75</v>
      </c>
      <c r="H241" s="65">
        <f t="shared" si="44"/>
        <v>76.5</v>
      </c>
      <c r="I241" s="124">
        <v>0</v>
      </c>
      <c r="J241" s="124">
        <v>61</v>
      </c>
      <c r="K241" s="66">
        <f t="shared" si="45"/>
        <v>61</v>
      </c>
      <c r="L241" s="70">
        <f t="shared" si="46"/>
        <v>0.81333333333333335</v>
      </c>
      <c r="M241" s="68"/>
    </row>
    <row r="242" spans="1:13" x14ac:dyDescent="0.25">
      <c r="A242" s="62" t="s">
        <v>353</v>
      </c>
      <c r="B242" s="63" t="s">
        <v>463</v>
      </c>
      <c r="C242" s="64" t="s">
        <v>464</v>
      </c>
      <c r="D242" s="69">
        <v>47</v>
      </c>
      <c r="E242" s="71">
        <v>45699</v>
      </c>
      <c r="F242" s="71">
        <v>45727</v>
      </c>
      <c r="G242" s="65">
        <f t="shared" si="47"/>
        <v>47</v>
      </c>
      <c r="H242" s="65">
        <f t="shared" si="44"/>
        <v>47.94</v>
      </c>
      <c r="I242" s="124">
        <v>1</v>
      </c>
      <c r="J242" s="124">
        <v>45</v>
      </c>
      <c r="K242" s="66">
        <f t="shared" si="45"/>
        <v>46</v>
      </c>
      <c r="L242" s="70">
        <f t="shared" si="46"/>
        <v>0.97872340425531912</v>
      </c>
      <c r="M242" s="68"/>
    </row>
    <row r="243" spans="1:13" x14ac:dyDescent="0.25">
      <c r="A243" s="62" t="s">
        <v>353</v>
      </c>
      <c r="B243" s="63" t="s">
        <v>465</v>
      </c>
      <c r="C243" s="64" t="s">
        <v>466</v>
      </c>
      <c r="D243" s="69">
        <v>59</v>
      </c>
      <c r="E243" s="71">
        <v>45719</v>
      </c>
      <c r="F243" s="65">
        <f>D243*0.95</f>
        <v>56.05</v>
      </c>
      <c r="G243" s="65">
        <f t="shared" si="47"/>
        <v>59</v>
      </c>
      <c r="H243" s="65">
        <f t="shared" si="44"/>
        <v>60.18</v>
      </c>
      <c r="I243" s="124">
        <v>0</v>
      </c>
      <c r="J243" s="124">
        <v>53</v>
      </c>
      <c r="K243" s="66">
        <f t="shared" si="45"/>
        <v>53</v>
      </c>
      <c r="L243" s="70">
        <f t="shared" si="46"/>
        <v>0.89830508474576276</v>
      </c>
      <c r="M243" s="68"/>
    </row>
    <row r="244" spans="1:13" x14ac:dyDescent="0.25">
      <c r="A244" s="62" t="s">
        <v>353</v>
      </c>
      <c r="B244" s="63" t="s">
        <v>467</v>
      </c>
      <c r="C244" s="64" t="s">
        <v>468</v>
      </c>
      <c r="D244" s="69">
        <v>60</v>
      </c>
      <c r="E244" s="65" t="s">
        <v>862</v>
      </c>
      <c r="F244" s="65">
        <f>D244*0.95</f>
        <v>57</v>
      </c>
      <c r="G244" s="65">
        <f t="shared" si="47"/>
        <v>60</v>
      </c>
      <c r="H244" s="65">
        <f t="shared" si="44"/>
        <v>61.2</v>
      </c>
      <c r="I244" s="124">
        <v>2</v>
      </c>
      <c r="J244" s="124">
        <v>54</v>
      </c>
      <c r="K244" s="66">
        <f t="shared" si="45"/>
        <v>56</v>
      </c>
      <c r="L244" s="70">
        <f t="shared" si="46"/>
        <v>0.93333333333333335</v>
      </c>
      <c r="M244" s="68"/>
    </row>
    <row r="245" spans="1:13" x14ac:dyDescent="0.25">
      <c r="A245" s="62" t="s">
        <v>353</v>
      </c>
      <c r="B245" s="63" t="s">
        <v>469</v>
      </c>
      <c r="C245" s="64" t="s">
        <v>470</v>
      </c>
      <c r="D245" s="69">
        <v>136</v>
      </c>
      <c r="E245" s="71">
        <v>45709</v>
      </c>
      <c r="F245" s="65">
        <f>D245*0.95</f>
        <v>129.19999999999999</v>
      </c>
      <c r="G245" s="65">
        <f t="shared" si="47"/>
        <v>136</v>
      </c>
      <c r="H245" s="65">
        <f t="shared" si="44"/>
        <v>138.72</v>
      </c>
      <c r="I245" s="124">
        <v>2</v>
      </c>
      <c r="J245" s="124">
        <v>126</v>
      </c>
      <c r="K245" s="66">
        <f t="shared" si="45"/>
        <v>128</v>
      </c>
      <c r="L245" s="70">
        <f t="shared" si="46"/>
        <v>0.94117647058823528</v>
      </c>
      <c r="M245" s="68"/>
    </row>
    <row r="246" spans="1:13" x14ac:dyDescent="0.25">
      <c r="A246" s="62" t="s">
        <v>353</v>
      </c>
      <c r="B246" s="63" t="s">
        <v>471</v>
      </c>
      <c r="C246" s="64" t="s">
        <v>472</v>
      </c>
      <c r="D246" s="69">
        <v>46</v>
      </c>
      <c r="E246" s="71">
        <v>45643</v>
      </c>
      <c r="F246" s="65">
        <f>D246*0.95</f>
        <v>43.699999999999996</v>
      </c>
      <c r="G246" s="65">
        <f t="shared" si="47"/>
        <v>46</v>
      </c>
      <c r="H246" s="65">
        <f t="shared" si="44"/>
        <v>46.92</v>
      </c>
      <c r="I246" s="124">
        <v>0</v>
      </c>
      <c r="J246" s="124">
        <v>42</v>
      </c>
      <c r="K246" s="66">
        <f t="shared" si="45"/>
        <v>42</v>
      </c>
      <c r="L246" s="70">
        <f t="shared" si="46"/>
        <v>0.91304347826086951</v>
      </c>
      <c r="M246" s="68"/>
    </row>
    <row r="247" spans="1:13" x14ac:dyDescent="0.25">
      <c r="A247" s="62"/>
      <c r="B247" s="63"/>
      <c r="C247" s="142" t="s">
        <v>2</v>
      </c>
      <c r="D247" s="142">
        <v>4469</v>
      </c>
      <c r="E247" s="137"/>
      <c r="F247" s="137"/>
      <c r="G247" s="137"/>
      <c r="H247" s="137"/>
      <c r="I247" s="142">
        <v>153</v>
      </c>
      <c r="J247" s="142">
        <v>3992</v>
      </c>
      <c r="K247" s="142">
        <f>SUM(K187:K246)</f>
        <v>4145</v>
      </c>
      <c r="L247" s="143">
        <v>0.92750055940926401</v>
      </c>
      <c r="M247" s="68"/>
    </row>
    <row r="248" spans="1:13" x14ac:dyDescent="0.25">
      <c r="A248" s="62" t="s">
        <v>473</v>
      </c>
      <c r="B248" s="63" t="s">
        <v>474</v>
      </c>
      <c r="C248" s="64" t="s">
        <v>475</v>
      </c>
      <c r="D248" s="69">
        <v>112</v>
      </c>
      <c r="E248" s="71">
        <v>45709</v>
      </c>
      <c r="F248" s="65">
        <f t="shared" ref="F248:F255" si="49">D248*0.95</f>
        <v>106.39999999999999</v>
      </c>
      <c r="G248" s="65">
        <f t="shared" ref="G248:G261" si="50">D248*100%</f>
        <v>112</v>
      </c>
      <c r="H248" s="65">
        <f t="shared" ref="H248:H261" si="51">D248*102%</f>
        <v>114.24000000000001</v>
      </c>
      <c r="I248" s="124">
        <v>4</v>
      </c>
      <c r="J248" s="124">
        <v>102</v>
      </c>
      <c r="K248" s="66">
        <f t="shared" ref="K248:K279" si="52">I248+J248</f>
        <v>106</v>
      </c>
      <c r="L248" s="70">
        <f t="shared" ref="L248:L261" si="53">K248/D248</f>
        <v>0.9464285714285714</v>
      </c>
      <c r="M248" s="68"/>
    </row>
    <row r="249" spans="1:13" x14ac:dyDescent="0.25">
      <c r="A249" s="62" t="s">
        <v>473</v>
      </c>
      <c r="B249" s="63" t="s">
        <v>476</v>
      </c>
      <c r="C249" s="64" t="s">
        <v>477</v>
      </c>
      <c r="D249" s="69">
        <v>72</v>
      </c>
      <c r="E249" s="71">
        <v>45622</v>
      </c>
      <c r="F249" s="65">
        <f t="shared" si="49"/>
        <v>68.399999999999991</v>
      </c>
      <c r="G249" s="65">
        <f t="shared" si="50"/>
        <v>72</v>
      </c>
      <c r="H249" s="65">
        <f t="shared" si="51"/>
        <v>73.44</v>
      </c>
      <c r="I249" s="124">
        <v>7</v>
      </c>
      <c r="J249" s="124">
        <v>59</v>
      </c>
      <c r="K249" s="66">
        <f t="shared" si="52"/>
        <v>66</v>
      </c>
      <c r="L249" s="70">
        <f t="shared" si="53"/>
        <v>0.91666666666666663</v>
      </c>
      <c r="M249" s="68"/>
    </row>
    <row r="250" spans="1:13" x14ac:dyDescent="0.25">
      <c r="A250" s="62" t="s">
        <v>473</v>
      </c>
      <c r="B250" s="63" t="s">
        <v>478</v>
      </c>
      <c r="C250" s="64" t="s">
        <v>479</v>
      </c>
      <c r="D250" s="69">
        <v>105</v>
      </c>
      <c r="E250" s="71">
        <v>45671</v>
      </c>
      <c r="F250" s="65">
        <f t="shared" si="49"/>
        <v>99.75</v>
      </c>
      <c r="G250" s="65">
        <f t="shared" si="50"/>
        <v>105</v>
      </c>
      <c r="H250" s="65">
        <f t="shared" si="51"/>
        <v>107.10000000000001</v>
      </c>
      <c r="I250" s="124">
        <v>1</v>
      </c>
      <c r="J250" s="124">
        <v>95</v>
      </c>
      <c r="K250" s="66">
        <f t="shared" si="52"/>
        <v>96</v>
      </c>
      <c r="L250" s="70">
        <f t="shared" si="53"/>
        <v>0.91428571428571426</v>
      </c>
      <c r="M250" s="68"/>
    </row>
    <row r="251" spans="1:13" x14ac:dyDescent="0.25">
      <c r="A251" s="62" t="s">
        <v>473</v>
      </c>
      <c r="B251" s="63" t="s">
        <v>480</v>
      </c>
      <c r="C251" s="64" t="s">
        <v>481</v>
      </c>
      <c r="D251" s="69">
        <v>48</v>
      </c>
      <c r="E251" s="71">
        <v>45622</v>
      </c>
      <c r="F251" s="65">
        <f t="shared" si="49"/>
        <v>45.599999999999994</v>
      </c>
      <c r="G251" s="65">
        <f t="shared" si="50"/>
        <v>48</v>
      </c>
      <c r="H251" s="65">
        <f t="shared" si="51"/>
        <v>48.96</v>
      </c>
      <c r="I251" s="124">
        <v>0</v>
      </c>
      <c r="J251" s="124">
        <v>43</v>
      </c>
      <c r="K251" s="66">
        <f t="shared" si="52"/>
        <v>43</v>
      </c>
      <c r="L251" s="70">
        <f t="shared" si="53"/>
        <v>0.89583333333333337</v>
      </c>
      <c r="M251" s="68"/>
    </row>
    <row r="252" spans="1:13" x14ac:dyDescent="0.25">
      <c r="A252" s="98" t="s">
        <v>473</v>
      </c>
      <c r="B252" s="99" t="s">
        <v>482</v>
      </c>
      <c r="C252" s="100" t="s">
        <v>483</v>
      </c>
      <c r="D252" s="108">
        <v>66</v>
      </c>
      <c r="E252" s="71">
        <v>45699</v>
      </c>
      <c r="F252" s="65">
        <f t="shared" si="49"/>
        <v>62.699999999999996</v>
      </c>
      <c r="G252" s="65">
        <f t="shared" si="50"/>
        <v>66</v>
      </c>
      <c r="H252" s="65">
        <f t="shared" si="51"/>
        <v>67.320000000000007</v>
      </c>
      <c r="I252" s="124">
        <v>3</v>
      </c>
      <c r="J252" s="124">
        <v>56</v>
      </c>
      <c r="K252" s="101">
        <f t="shared" si="52"/>
        <v>59</v>
      </c>
      <c r="L252" s="102">
        <f t="shared" si="53"/>
        <v>0.89393939393939392</v>
      </c>
      <c r="M252" s="103"/>
    </row>
    <row r="253" spans="1:13" x14ac:dyDescent="0.25">
      <c r="A253" s="62" t="s">
        <v>473</v>
      </c>
      <c r="B253" s="63" t="s">
        <v>484</v>
      </c>
      <c r="C253" s="64" t="s">
        <v>485</v>
      </c>
      <c r="D253" s="69">
        <v>69</v>
      </c>
      <c r="E253" s="71">
        <v>45685</v>
      </c>
      <c r="F253" s="65">
        <f t="shared" si="49"/>
        <v>65.55</v>
      </c>
      <c r="G253" s="65">
        <f t="shared" si="50"/>
        <v>69</v>
      </c>
      <c r="H253" s="65">
        <f t="shared" si="51"/>
        <v>70.38</v>
      </c>
      <c r="I253" s="124">
        <v>1</v>
      </c>
      <c r="J253" s="124">
        <v>62</v>
      </c>
      <c r="K253" s="66">
        <f t="shared" si="52"/>
        <v>63</v>
      </c>
      <c r="L253" s="70">
        <f t="shared" si="53"/>
        <v>0.91304347826086951</v>
      </c>
      <c r="M253" s="68"/>
    </row>
    <row r="254" spans="1:13" x14ac:dyDescent="0.25">
      <c r="A254" s="62" t="s">
        <v>473</v>
      </c>
      <c r="B254" s="63" t="s">
        <v>486</v>
      </c>
      <c r="C254" s="64" t="s">
        <v>487</v>
      </c>
      <c r="D254" s="69">
        <v>65</v>
      </c>
      <c r="E254" s="65" t="s">
        <v>862</v>
      </c>
      <c r="F254" s="65">
        <f t="shared" si="49"/>
        <v>61.75</v>
      </c>
      <c r="G254" s="65">
        <f t="shared" si="50"/>
        <v>65</v>
      </c>
      <c r="H254" s="65">
        <f t="shared" si="51"/>
        <v>66.3</v>
      </c>
      <c r="I254" s="124">
        <v>0</v>
      </c>
      <c r="J254" s="124">
        <v>52</v>
      </c>
      <c r="K254" s="66">
        <f t="shared" si="52"/>
        <v>52</v>
      </c>
      <c r="L254" s="70">
        <f t="shared" si="53"/>
        <v>0.8</v>
      </c>
      <c r="M254" s="68"/>
    </row>
    <row r="255" spans="1:13" x14ac:dyDescent="0.25">
      <c r="A255" s="62" t="s">
        <v>473</v>
      </c>
      <c r="B255" s="63" t="s">
        <v>488</v>
      </c>
      <c r="C255" s="64" t="s">
        <v>489</v>
      </c>
      <c r="D255" s="69">
        <v>47</v>
      </c>
      <c r="E255" s="71">
        <v>45643</v>
      </c>
      <c r="F255" s="65">
        <f t="shared" si="49"/>
        <v>44.65</v>
      </c>
      <c r="G255" s="65">
        <f t="shared" si="50"/>
        <v>47</v>
      </c>
      <c r="H255" s="65">
        <f t="shared" si="51"/>
        <v>47.94</v>
      </c>
      <c r="I255" s="124">
        <v>3</v>
      </c>
      <c r="J255" s="124">
        <v>39</v>
      </c>
      <c r="K255" s="66">
        <f t="shared" si="52"/>
        <v>42</v>
      </c>
      <c r="L255" s="70">
        <f t="shared" si="53"/>
        <v>0.8936170212765957</v>
      </c>
      <c r="M255" s="68"/>
    </row>
    <row r="256" spans="1:13" x14ac:dyDescent="0.25">
      <c r="A256" s="72" t="s">
        <v>473</v>
      </c>
      <c r="B256" s="73" t="s">
        <v>490</v>
      </c>
      <c r="C256" s="74" t="s">
        <v>491</v>
      </c>
      <c r="D256" s="89">
        <v>41</v>
      </c>
      <c r="E256" s="76">
        <v>45601</v>
      </c>
      <c r="F256" s="76">
        <v>45601</v>
      </c>
      <c r="G256" s="76">
        <v>45757</v>
      </c>
      <c r="H256" s="77">
        <f t="shared" si="51"/>
        <v>41.82</v>
      </c>
      <c r="I256" s="125">
        <v>0</v>
      </c>
      <c r="J256" s="125">
        <v>41</v>
      </c>
      <c r="K256" s="78">
        <f t="shared" si="52"/>
        <v>41</v>
      </c>
      <c r="L256" s="79">
        <f t="shared" si="53"/>
        <v>1</v>
      </c>
      <c r="M256" s="80">
        <v>45757</v>
      </c>
    </row>
    <row r="257" spans="1:13" x14ac:dyDescent="0.25">
      <c r="A257" s="62" t="s">
        <v>473</v>
      </c>
      <c r="B257" s="63" t="s">
        <v>492</v>
      </c>
      <c r="C257" s="64" t="s">
        <v>493</v>
      </c>
      <c r="D257" s="69">
        <v>129</v>
      </c>
      <c r="E257" s="71">
        <v>45671</v>
      </c>
      <c r="F257" s="65">
        <f>D257*0.95</f>
        <v>122.55</v>
      </c>
      <c r="G257" s="65">
        <f t="shared" si="50"/>
        <v>129</v>
      </c>
      <c r="H257" s="65">
        <f t="shared" si="51"/>
        <v>131.58000000000001</v>
      </c>
      <c r="I257" s="124">
        <v>10</v>
      </c>
      <c r="J257" s="124">
        <v>110</v>
      </c>
      <c r="K257" s="66">
        <f t="shared" si="52"/>
        <v>120</v>
      </c>
      <c r="L257" s="70">
        <f t="shared" si="53"/>
        <v>0.93023255813953487</v>
      </c>
      <c r="M257" s="68"/>
    </row>
    <row r="258" spans="1:13" x14ac:dyDescent="0.25">
      <c r="A258" s="62" t="s">
        <v>473</v>
      </c>
      <c r="B258" s="63" t="s">
        <v>494</v>
      </c>
      <c r="C258" s="64" t="s">
        <v>495</v>
      </c>
      <c r="D258" s="69">
        <v>83</v>
      </c>
      <c r="E258" s="65" t="s">
        <v>862</v>
      </c>
      <c r="F258" s="65">
        <f>D258*0.95</f>
        <v>78.849999999999994</v>
      </c>
      <c r="G258" s="65">
        <f t="shared" si="50"/>
        <v>83</v>
      </c>
      <c r="H258" s="65">
        <f t="shared" si="51"/>
        <v>84.66</v>
      </c>
      <c r="I258" s="124">
        <v>1</v>
      </c>
      <c r="J258" s="124">
        <v>66</v>
      </c>
      <c r="K258" s="66">
        <f t="shared" si="52"/>
        <v>67</v>
      </c>
      <c r="L258" s="70">
        <f t="shared" si="53"/>
        <v>0.80722891566265065</v>
      </c>
      <c r="M258" s="68"/>
    </row>
    <row r="259" spans="1:13" x14ac:dyDescent="0.25">
      <c r="A259" s="62" t="s">
        <v>473</v>
      </c>
      <c r="B259" s="63" t="s">
        <v>496</v>
      </c>
      <c r="C259" s="64" t="s">
        <v>497</v>
      </c>
      <c r="D259" s="69">
        <v>207</v>
      </c>
      <c r="E259" s="65" t="s">
        <v>862</v>
      </c>
      <c r="F259" s="65">
        <f>D259*0.95</f>
        <v>196.64999999999998</v>
      </c>
      <c r="G259" s="65">
        <f t="shared" si="50"/>
        <v>207</v>
      </c>
      <c r="H259" s="65">
        <f t="shared" si="51"/>
        <v>211.14000000000001</v>
      </c>
      <c r="I259" s="124">
        <v>10</v>
      </c>
      <c r="J259" s="124">
        <v>159</v>
      </c>
      <c r="K259" s="66">
        <f t="shared" si="52"/>
        <v>169</v>
      </c>
      <c r="L259" s="70">
        <f t="shared" si="53"/>
        <v>0.81642512077294682</v>
      </c>
      <c r="M259" s="68"/>
    </row>
    <row r="260" spans="1:13" x14ac:dyDescent="0.25">
      <c r="A260" s="62" t="s">
        <v>473</v>
      </c>
      <c r="B260" s="63" t="s">
        <v>498</v>
      </c>
      <c r="C260" s="64" t="s">
        <v>499</v>
      </c>
      <c r="D260" s="69">
        <v>31</v>
      </c>
      <c r="E260" s="65" t="s">
        <v>862</v>
      </c>
      <c r="F260" s="65">
        <f>D260*0.95</f>
        <v>29.45</v>
      </c>
      <c r="G260" s="65">
        <f t="shared" si="50"/>
        <v>31</v>
      </c>
      <c r="H260" s="65">
        <f t="shared" si="51"/>
        <v>31.62</v>
      </c>
      <c r="I260" s="124">
        <v>2</v>
      </c>
      <c r="J260" s="124">
        <v>21</v>
      </c>
      <c r="K260" s="66">
        <f t="shared" si="52"/>
        <v>23</v>
      </c>
      <c r="L260" s="70">
        <f t="shared" si="53"/>
        <v>0.74193548387096775</v>
      </c>
      <c r="M260" s="68"/>
    </row>
    <row r="261" spans="1:13" x14ac:dyDescent="0.25">
      <c r="A261" s="62" t="s">
        <v>473</v>
      </c>
      <c r="B261" s="63" t="s">
        <v>500</v>
      </c>
      <c r="C261" s="64" t="s">
        <v>501</v>
      </c>
      <c r="D261" s="69">
        <v>36</v>
      </c>
      <c r="E261" s="65" t="s">
        <v>862</v>
      </c>
      <c r="F261" s="65">
        <f>D261*0.95</f>
        <v>34.199999999999996</v>
      </c>
      <c r="G261" s="65">
        <f t="shared" si="50"/>
        <v>36</v>
      </c>
      <c r="H261" s="65">
        <f t="shared" si="51"/>
        <v>36.72</v>
      </c>
      <c r="I261" s="124">
        <v>0</v>
      </c>
      <c r="J261" s="124">
        <v>25</v>
      </c>
      <c r="K261" s="66">
        <f t="shared" si="52"/>
        <v>25</v>
      </c>
      <c r="L261" s="70">
        <f t="shared" si="53"/>
        <v>0.69444444444444442</v>
      </c>
      <c r="M261" s="68"/>
    </row>
    <row r="262" spans="1:13" x14ac:dyDescent="0.25">
      <c r="A262" s="91" t="s">
        <v>473</v>
      </c>
      <c r="B262" s="92" t="s">
        <v>502</v>
      </c>
      <c r="C262" s="93" t="s">
        <v>503</v>
      </c>
      <c r="D262" s="94">
        <v>18</v>
      </c>
      <c r="E262" s="56" t="s">
        <v>853</v>
      </c>
      <c r="F262" s="109"/>
      <c r="G262" s="109"/>
      <c r="H262" s="109"/>
      <c r="I262" s="127">
        <v>0</v>
      </c>
      <c r="J262" s="127">
        <v>2</v>
      </c>
      <c r="K262" s="95">
        <f t="shared" si="52"/>
        <v>2</v>
      </c>
      <c r="L262" s="96">
        <v>0</v>
      </c>
      <c r="M262" s="97">
        <v>45589</v>
      </c>
    </row>
    <row r="263" spans="1:13" x14ac:dyDescent="0.25">
      <c r="A263" s="62" t="s">
        <v>473</v>
      </c>
      <c r="B263" s="63" t="s">
        <v>504</v>
      </c>
      <c r="C263" s="64" t="s">
        <v>505</v>
      </c>
      <c r="D263" s="69">
        <v>28</v>
      </c>
      <c r="E263" s="71">
        <v>45671</v>
      </c>
      <c r="F263" s="65">
        <f>D263*0.95</f>
        <v>26.599999999999998</v>
      </c>
      <c r="G263" s="65">
        <f t="shared" ref="G263:G299" si="54">D263*100%</f>
        <v>28</v>
      </c>
      <c r="H263" s="65">
        <f t="shared" ref="H263:H299" si="55">D263*102%</f>
        <v>28.560000000000002</v>
      </c>
      <c r="I263" s="124">
        <v>0</v>
      </c>
      <c r="J263" s="124">
        <v>25</v>
      </c>
      <c r="K263" s="66">
        <f t="shared" si="52"/>
        <v>25</v>
      </c>
      <c r="L263" s="70">
        <f t="shared" ref="L263:L299" si="56">K263/D263</f>
        <v>0.8928571428571429</v>
      </c>
      <c r="M263" s="68"/>
    </row>
    <row r="264" spans="1:13" x14ac:dyDescent="0.25">
      <c r="A264" s="62" t="s">
        <v>473</v>
      </c>
      <c r="B264" s="63" t="s">
        <v>506</v>
      </c>
      <c r="C264" s="64" t="s">
        <v>507</v>
      </c>
      <c r="D264" s="69">
        <v>17</v>
      </c>
      <c r="E264" s="71">
        <v>45651</v>
      </c>
      <c r="F264" s="65">
        <f>D264*0.95</f>
        <v>16.149999999999999</v>
      </c>
      <c r="G264" s="65">
        <f t="shared" si="54"/>
        <v>17</v>
      </c>
      <c r="H264" s="65">
        <f t="shared" si="55"/>
        <v>17.34</v>
      </c>
      <c r="I264" s="124">
        <v>0</v>
      </c>
      <c r="J264" s="124">
        <v>16</v>
      </c>
      <c r="K264" s="66">
        <f t="shared" si="52"/>
        <v>16</v>
      </c>
      <c r="L264" s="70">
        <f t="shared" si="56"/>
        <v>0.94117647058823528</v>
      </c>
      <c r="M264" s="68"/>
    </row>
    <row r="265" spans="1:13" x14ac:dyDescent="0.25">
      <c r="A265" s="62" t="s">
        <v>473</v>
      </c>
      <c r="B265" s="63" t="s">
        <v>508</v>
      </c>
      <c r="C265" s="64" t="s">
        <v>509</v>
      </c>
      <c r="D265" s="69">
        <v>26</v>
      </c>
      <c r="E265" s="65" t="s">
        <v>862</v>
      </c>
      <c r="F265" s="65">
        <f>D265*0.95</f>
        <v>24.7</v>
      </c>
      <c r="G265" s="65">
        <f t="shared" si="54"/>
        <v>26</v>
      </c>
      <c r="H265" s="65">
        <f t="shared" si="55"/>
        <v>26.52</v>
      </c>
      <c r="I265" s="124">
        <v>1</v>
      </c>
      <c r="J265" s="124">
        <v>18</v>
      </c>
      <c r="K265" s="66">
        <f t="shared" si="52"/>
        <v>19</v>
      </c>
      <c r="L265" s="70">
        <f t="shared" si="56"/>
        <v>0.73076923076923073</v>
      </c>
      <c r="M265" s="68"/>
    </row>
    <row r="266" spans="1:13" x14ac:dyDescent="0.25">
      <c r="A266" s="62" t="s">
        <v>473</v>
      </c>
      <c r="B266" s="63" t="s">
        <v>510</v>
      </c>
      <c r="C266" s="64" t="s">
        <v>511</v>
      </c>
      <c r="D266" s="69">
        <v>36</v>
      </c>
      <c r="E266" s="71">
        <v>45608</v>
      </c>
      <c r="F266" s="71">
        <v>45635</v>
      </c>
      <c r="G266" s="65">
        <f t="shared" si="54"/>
        <v>36</v>
      </c>
      <c r="H266" s="65">
        <f t="shared" si="55"/>
        <v>36.72</v>
      </c>
      <c r="I266" s="124">
        <v>4</v>
      </c>
      <c r="J266" s="124">
        <v>31</v>
      </c>
      <c r="K266" s="66">
        <f t="shared" si="52"/>
        <v>35</v>
      </c>
      <c r="L266" s="70">
        <f t="shared" si="56"/>
        <v>0.97222222222222221</v>
      </c>
      <c r="M266" s="68"/>
    </row>
    <row r="267" spans="1:13" x14ac:dyDescent="0.25">
      <c r="A267" s="62" t="s">
        <v>473</v>
      </c>
      <c r="B267" s="63" t="s">
        <v>512</v>
      </c>
      <c r="C267" s="64" t="s">
        <v>513</v>
      </c>
      <c r="D267" s="69">
        <v>28</v>
      </c>
      <c r="E267" s="71">
        <v>45635</v>
      </c>
      <c r="F267" s="71">
        <v>45785</v>
      </c>
      <c r="G267" s="65">
        <f t="shared" si="54"/>
        <v>28</v>
      </c>
      <c r="H267" s="65">
        <f t="shared" si="55"/>
        <v>28.560000000000002</v>
      </c>
      <c r="I267" s="124">
        <v>0</v>
      </c>
      <c r="J267" s="124">
        <v>27</v>
      </c>
      <c r="K267" s="66">
        <f t="shared" si="52"/>
        <v>27</v>
      </c>
      <c r="L267" s="70">
        <f t="shared" si="56"/>
        <v>0.9642857142857143</v>
      </c>
      <c r="M267" s="68"/>
    </row>
    <row r="268" spans="1:13" x14ac:dyDescent="0.25">
      <c r="A268" s="62" t="s">
        <v>473</v>
      </c>
      <c r="B268" s="63" t="s">
        <v>514</v>
      </c>
      <c r="C268" s="64" t="s">
        <v>515</v>
      </c>
      <c r="D268" s="69">
        <v>27</v>
      </c>
      <c r="E268" s="65" t="s">
        <v>862</v>
      </c>
      <c r="F268" s="65">
        <f t="shared" ref="F268:F275" si="57">D268*0.95</f>
        <v>25.65</v>
      </c>
      <c r="G268" s="65">
        <f t="shared" si="54"/>
        <v>27</v>
      </c>
      <c r="H268" s="65">
        <f t="shared" si="55"/>
        <v>27.54</v>
      </c>
      <c r="I268" s="124">
        <v>0</v>
      </c>
      <c r="J268" s="124">
        <v>22</v>
      </c>
      <c r="K268" s="66">
        <f t="shared" si="52"/>
        <v>22</v>
      </c>
      <c r="L268" s="70">
        <f t="shared" si="56"/>
        <v>0.81481481481481477</v>
      </c>
      <c r="M268" s="68"/>
    </row>
    <row r="269" spans="1:13" x14ac:dyDescent="0.25">
      <c r="A269" s="62" t="s">
        <v>473</v>
      </c>
      <c r="B269" s="63" t="s">
        <v>516</v>
      </c>
      <c r="C269" s="64" t="s">
        <v>517</v>
      </c>
      <c r="D269" s="69">
        <v>17</v>
      </c>
      <c r="E269" s="71">
        <v>45671</v>
      </c>
      <c r="F269" s="65">
        <f t="shared" si="57"/>
        <v>16.149999999999999</v>
      </c>
      <c r="G269" s="65">
        <f t="shared" si="54"/>
        <v>17</v>
      </c>
      <c r="H269" s="65">
        <f t="shared" si="55"/>
        <v>17.34</v>
      </c>
      <c r="I269" s="124">
        <v>4</v>
      </c>
      <c r="J269" s="124">
        <v>11</v>
      </c>
      <c r="K269" s="66">
        <f t="shared" si="52"/>
        <v>15</v>
      </c>
      <c r="L269" s="70">
        <f t="shared" si="56"/>
        <v>0.88235294117647056</v>
      </c>
      <c r="M269" s="68"/>
    </row>
    <row r="270" spans="1:13" x14ac:dyDescent="0.25">
      <c r="A270" s="72" t="s">
        <v>473</v>
      </c>
      <c r="B270" s="73" t="s">
        <v>518</v>
      </c>
      <c r="C270" s="74" t="s">
        <v>519</v>
      </c>
      <c r="D270" s="89">
        <v>13</v>
      </c>
      <c r="E270" s="77">
        <f>D270*0.85</f>
        <v>11.049999999999999</v>
      </c>
      <c r="F270" s="77">
        <f t="shared" si="57"/>
        <v>12.35</v>
      </c>
      <c r="G270" s="77">
        <f t="shared" si="54"/>
        <v>13</v>
      </c>
      <c r="H270" s="77">
        <f t="shared" si="55"/>
        <v>13.26</v>
      </c>
      <c r="I270" s="125">
        <v>0</v>
      </c>
      <c r="J270" s="125">
        <v>13</v>
      </c>
      <c r="K270" s="78">
        <f t="shared" si="52"/>
        <v>13</v>
      </c>
      <c r="L270" s="79">
        <f t="shared" si="56"/>
        <v>1</v>
      </c>
      <c r="M270" s="133"/>
    </row>
    <row r="271" spans="1:13" x14ac:dyDescent="0.25">
      <c r="A271" s="62" t="s">
        <v>473</v>
      </c>
      <c r="B271" s="63" t="s">
        <v>520</v>
      </c>
      <c r="C271" s="64" t="s">
        <v>521</v>
      </c>
      <c r="D271" s="69">
        <v>28</v>
      </c>
      <c r="E271" s="65" t="s">
        <v>862</v>
      </c>
      <c r="F271" s="65">
        <f t="shared" si="57"/>
        <v>26.599999999999998</v>
      </c>
      <c r="G271" s="65">
        <f t="shared" si="54"/>
        <v>28</v>
      </c>
      <c r="H271" s="65">
        <f t="shared" si="55"/>
        <v>28.560000000000002</v>
      </c>
      <c r="I271" s="124">
        <v>0</v>
      </c>
      <c r="J271" s="124">
        <v>24</v>
      </c>
      <c r="K271" s="66">
        <f t="shared" si="52"/>
        <v>24</v>
      </c>
      <c r="L271" s="70">
        <f t="shared" si="56"/>
        <v>0.8571428571428571</v>
      </c>
      <c r="M271" s="68"/>
    </row>
    <row r="272" spans="1:13" x14ac:dyDescent="0.25">
      <c r="A272" s="62" t="s">
        <v>473</v>
      </c>
      <c r="B272" s="63" t="s">
        <v>522</v>
      </c>
      <c r="C272" s="64" t="s">
        <v>523</v>
      </c>
      <c r="D272" s="69">
        <v>57</v>
      </c>
      <c r="E272" s="71">
        <v>45643</v>
      </c>
      <c r="F272" s="65">
        <f t="shared" si="57"/>
        <v>54.15</v>
      </c>
      <c r="G272" s="65">
        <f t="shared" si="54"/>
        <v>57</v>
      </c>
      <c r="H272" s="65">
        <f t="shared" si="55"/>
        <v>58.14</v>
      </c>
      <c r="I272" s="124">
        <v>7</v>
      </c>
      <c r="J272" s="124">
        <v>47</v>
      </c>
      <c r="K272" s="66">
        <f t="shared" si="52"/>
        <v>54</v>
      </c>
      <c r="L272" s="70">
        <f t="shared" si="56"/>
        <v>0.94736842105263153</v>
      </c>
      <c r="M272" s="68"/>
    </row>
    <row r="273" spans="1:13" x14ac:dyDescent="0.25">
      <c r="A273" s="62" t="s">
        <v>473</v>
      </c>
      <c r="B273" s="63" t="s">
        <v>524</v>
      </c>
      <c r="C273" s="64" t="s">
        <v>525</v>
      </c>
      <c r="D273" s="69">
        <v>39</v>
      </c>
      <c r="E273" s="71">
        <v>45719</v>
      </c>
      <c r="F273" s="65">
        <f t="shared" si="57"/>
        <v>37.049999999999997</v>
      </c>
      <c r="G273" s="65">
        <f t="shared" si="54"/>
        <v>39</v>
      </c>
      <c r="H273" s="65">
        <f t="shared" si="55"/>
        <v>39.78</v>
      </c>
      <c r="I273" s="124">
        <v>3</v>
      </c>
      <c r="J273" s="124">
        <v>33</v>
      </c>
      <c r="K273" s="66">
        <f t="shared" si="52"/>
        <v>36</v>
      </c>
      <c r="L273" s="70">
        <f t="shared" si="56"/>
        <v>0.92307692307692313</v>
      </c>
      <c r="M273" s="68"/>
    </row>
    <row r="274" spans="1:13" x14ac:dyDescent="0.25">
      <c r="A274" s="62" t="s">
        <v>473</v>
      </c>
      <c r="B274" s="63" t="s">
        <v>526</v>
      </c>
      <c r="C274" s="64" t="s">
        <v>527</v>
      </c>
      <c r="D274" s="69">
        <v>25</v>
      </c>
      <c r="E274" s="65" t="s">
        <v>862</v>
      </c>
      <c r="F274" s="65">
        <f t="shared" si="57"/>
        <v>23.75</v>
      </c>
      <c r="G274" s="65">
        <f t="shared" si="54"/>
        <v>25</v>
      </c>
      <c r="H274" s="65">
        <f t="shared" si="55"/>
        <v>25.5</v>
      </c>
      <c r="I274" s="124">
        <v>0</v>
      </c>
      <c r="J274" s="124">
        <v>20</v>
      </c>
      <c r="K274" s="66">
        <f t="shared" si="52"/>
        <v>20</v>
      </c>
      <c r="L274" s="70">
        <f t="shared" si="56"/>
        <v>0.8</v>
      </c>
      <c r="M274" s="68"/>
    </row>
    <row r="275" spans="1:13" x14ac:dyDescent="0.25">
      <c r="A275" s="72" t="s">
        <v>473</v>
      </c>
      <c r="B275" s="73" t="s">
        <v>528</v>
      </c>
      <c r="C275" s="74" t="s">
        <v>529</v>
      </c>
      <c r="D275" s="89">
        <v>18</v>
      </c>
      <c r="E275" s="77">
        <f>D275*0.85</f>
        <v>15.299999999999999</v>
      </c>
      <c r="F275" s="77">
        <f t="shared" si="57"/>
        <v>17.099999999999998</v>
      </c>
      <c r="G275" s="77">
        <f t="shared" si="54"/>
        <v>18</v>
      </c>
      <c r="H275" s="77">
        <f t="shared" si="55"/>
        <v>18.36</v>
      </c>
      <c r="I275" s="125">
        <v>0</v>
      </c>
      <c r="J275" s="125">
        <v>18</v>
      </c>
      <c r="K275" s="78">
        <f t="shared" si="52"/>
        <v>18</v>
      </c>
      <c r="L275" s="79">
        <f t="shared" si="56"/>
        <v>1</v>
      </c>
      <c r="M275" s="80">
        <v>45622</v>
      </c>
    </row>
    <row r="276" spans="1:13" x14ac:dyDescent="0.25">
      <c r="A276" s="72" t="s">
        <v>473</v>
      </c>
      <c r="B276" s="73" t="s">
        <v>530</v>
      </c>
      <c r="C276" s="74" t="s">
        <v>531</v>
      </c>
      <c r="D276" s="89">
        <v>32</v>
      </c>
      <c r="E276" s="76">
        <v>45622</v>
      </c>
      <c r="F276" s="76">
        <v>45622</v>
      </c>
      <c r="G276" s="77">
        <f t="shared" si="54"/>
        <v>32</v>
      </c>
      <c r="H276" s="77">
        <f t="shared" si="55"/>
        <v>32.64</v>
      </c>
      <c r="I276" s="125">
        <v>3</v>
      </c>
      <c r="J276" s="125">
        <v>30</v>
      </c>
      <c r="K276" s="78">
        <f t="shared" si="52"/>
        <v>33</v>
      </c>
      <c r="L276" s="79">
        <f t="shared" si="56"/>
        <v>1.03125</v>
      </c>
      <c r="M276" s="80">
        <v>45657</v>
      </c>
    </row>
    <row r="277" spans="1:13" x14ac:dyDescent="0.25">
      <c r="A277" s="62" t="s">
        <v>473</v>
      </c>
      <c r="B277" s="63" t="s">
        <v>532</v>
      </c>
      <c r="C277" s="64" t="s">
        <v>533</v>
      </c>
      <c r="D277" s="69">
        <v>60</v>
      </c>
      <c r="E277" s="71">
        <v>45671</v>
      </c>
      <c r="F277" s="71">
        <v>45699</v>
      </c>
      <c r="G277" s="65">
        <f t="shared" si="54"/>
        <v>60</v>
      </c>
      <c r="H277" s="65">
        <f t="shared" si="55"/>
        <v>61.2</v>
      </c>
      <c r="I277" s="124">
        <v>0</v>
      </c>
      <c r="J277" s="124">
        <v>57</v>
      </c>
      <c r="K277" s="66">
        <f t="shared" si="52"/>
        <v>57</v>
      </c>
      <c r="L277" s="70">
        <f t="shared" si="56"/>
        <v>0.95</v>
      </c>
      <c r="M277" s="68"/>
    </row>
    <row r="278" spans="1:13" x14ac:dyDescent="0.25">
      <c r="A278" s="62" t="s">
        <v>473</v>
      </c>
      <c r="B278" s="63" t="s">
        <v>534</v>
      </c>
      <c r="C278" s="64" t="s">
        <v>535</v>
      </c>
      <c r="D278" s="69">
        <v>31</v>
      </c>
      <c r="E278" s="65" t="s">
        <v>862</v>
      </c>
      <c r="F278" s="71">
        <v>45785</v>
      </c>
      <c r="G278" s="65">
        <f t="shared" si="54"/>
        <v>31</v>
      </c>
      <c r="H278" s="65">
        <f t="shared" si="55"/>
        <v>31.62</v>
      </c>
      <c r="I278" s="124">
        <v>3</v>
      </c>
      <c r="J278" s="124">
        <v>27</v>
      </c>
      <c r="K278" s="66">
        <f t="shared" si="52"/>
        <v>30</v>
      </c>
      <c r="L278" s="70">
        <f t="shared" si="56"/>
        <v>0.967741935483871</v>
      </c>
      <c r="M278" s="68"/>
    </row>
    <row r="279" spans="1:13" x14ac:dyDescent="0.25">
      <c r="A279" s="81" t="s">
        <v>473</v>
      </c>
      <c r="B279" s="81" t="s">
        <v>536</v>
      </c>
      <c r="C279" s="83" t="s">
        <v>537</v>
      </c>
      <c r="D279" s="90">
        <v>8</v>
      </c>
      <c r="E279" s="85">
        <f>D279*0.85</f>
        <v>6.8</v>
      </c>
      <c r="F279" s="85">
        <f t="shared" ref="F279:F298" si="58">D279*0.95</f>
        <v>7.6</v>
      </c>
      <c r="G279" s="85">
        <f t="shared" si="54"/>
        <v>8</v>
      </c>
      <c r="H279" s="85">
        <f t="shared" si="55"/>
        <v>8.16</v>
      </c>
      <c r="I279" s="126">
        <v>0</v>
      </c>
      <c r="J279" s="126">
        <v>5</v>
      </c>
      <c r="K279" s="86">
        <f t="shared" si="52"/>
        <v>5</v>
      </c>
      <c r="L279" s="87">
        <f t="shared" si="56"/>
        <v>0.625</v>
      </c>
      <c r="M279" s="88"/>
    </row>
    <row r="280" spans="1:13" x14ac:dyDescent="0.25">
      <c r="A280" s="62" t="s">
        <v>473</v>
      </c>
      <c r="B280" s="62" t="s">
        <v>859</v>
      </c>
      <c r="C280" s="64" t="s">
        <v>858</v>
      </c>
      <c r="D280" s="69">
        <v>33</v>
      </c>
      <c r="E280" s="71">
        <v>45635</v>
      </c>
      <c r="F280" s="65">
        <f t="shared" si="58"/>
        <v>31.349999999999998</v>
      </c>
      <c r="G280" s="65">
        <f t="shared" si="54"/>
        <v>33</v>
      </c>
      <c r="H280" s="65">
        <f t="shared" si="55"/>
        <v>33.660000000000004</v>
      </c>
      <c r="I280" s="124">
        <v>0</v>
      </c>
      <c r="J280" s="124">
        <v>29</v>
      </c>
      <c r="K280" s="66">
        <f t="shared" ref="K280:K299" si="59">I280+J280</f>
        <v>29</v>
      </c>
      <c r="L280" s="70">
        <f t="shared" si="56"/>
        <v>0.87878787878787878</v>
      </c>
      <c r="M280" s="68"/>
    </row>
    <row r="281" spans="1:13" x14ac:dyDescent="0.25">
      <c r="A281" s="62" t="s">
        <v>473</v>
      </c>
      <c r="B281" s="63" t="s">
        <v>538</v>
      </c>
      <c r="C281" s="64" t="s">
        <v>539</v>
      </c>
      <c r="D281" s="69">
        <v>83</v>
      </c>
      <c r="E281" s="71">
        <v>45709</v>
      </c>
      <c r="F281" s="65">
        <f t="shared" si="58"/>
        <v>78.849999999999994</v>
      </c>
      <c r="G281" s="65">
        <f t="shared" si="54"/>
        <v>83</v>
      </c>
      <c r="H281" s="65">
        <f t="shared" si="55"/>
        <v>84.66</v>
      </c>
      <c r="I281" s="124">
        <v>1</v>
      </c>
      <c r="J281" s="124">
        <v>75</v>
      </c>
      <c r="K281" s="66">
        <f t="shared" si="59"/>
        <v>76</v>
      </c>
      <c r="L281" s="70">
        <f t="shared" si="56"/>
        <v>0.91566265060240959</v>
      </c>
      <c r="M281" s="68"/>
    </row>
    <row r="282" spans="1:13" x14ac:dyDescent="0.25">
      <c r="A282" s="62" t="s">
        <v>473</v>
      </c>
      <c r="B282" s="63" t="s">
        <v>540</v>
      </c>
      <c r="C282" s="64" t="s">
        <v>541</v>
      </c>
      <c r="D282" s="69">
        <v>21</v>
      </c>
      <c r="E282" s="65" t="s">
        <v>862</v>
      </c>
      <c r="F282" s="65">
        <f t="shared" si="58"/>
        <v>19.95</v>
      </c>
      <c r="G282" s="65">
        <f t="shared" si="54"/>
        <v>21</v>
      </c>
      <c r="H282" s="65">
        <f t="shared" si="55"/>
        <v>21.42</v>
      </c>
      <c r="I282" s="124">
        <v>2</v>
      </c>
      <c r="J282" s="124">
        <v>13</v>
      </c>
      <c r="K282" s="66">
        <f t="shared" si="59"/>
        <v>15</v>
      </c>
      <c r="L282" s="70">
        <f t="shared" si="56"/>
        <v>0.7142857142857143</v>
      </c>
      <c r="M282" s="68"/>
    </row>
    <row r="283" spans="1:13" x14ac:dyDescent="0.25">
      <c r="A283" s="62" t="s">
        <v>473</v>
      </c>
      <c r="B283" s="63" t="s">
        <v>542</v>
      </c>
      <c r="C283" s="64" t="s">
        <v>543</v>
      </c>
      <c r="D283" s="69">
        <v>30</v>
      </c>
      <c r="E283" s="71">
        <v>45671</v>
      </c>
      <c r="F283" s="65">
        <f t="shared" si="58"/>
        <v>28.5</v>
      </c>
      <c r="G283" s="65">
        <f t="shared" si="54"/>
        <v>30</v>
      </c>
      <c r="H283" s="65">
        <f t="shared" si="55"/>
        <v>30.6</v>
      </c>
      <c r="I283" s="124">
        <v>2</v>
      </c>
      <c r="J283" s="124">
        <v>25</v>
      </c>
      <c r="K283" s="66">
        <f t="shared" si="59"/>
        <v>27</v>
      </c>
      <c r="L283" s="70">
        <f t="shared" si="56"/>
        <v>0.9</v>
      </c>
      <c r="M283" s="68"/>
    </row>
    <row r="284" spans="1:13" x14ac:dyDescent="0.25">
      <c r="A284" s="62" t="s">
        <v>473</v>
      </c>
      <c r="B284" s="63" t="s">
        <v>544</v>
      </c>
      <c r="C284" s="64" t="s">
        <v>545</v>
      </c>
      <c r="D284" s="69">
        <v>29</v>
      </c>
      <c r="E284" s="71">
        <v>45622</v>
      </c>
      <c r="F284" s="65">
        <f t="shared" si="58"/>
        <v>27.549999999999997</v>
      </c>
      <c r="G284" s="65">
        <f t="shared" si="54"/>
        <v>29</v>
      </c>
      <c r="H284" s="65">
        <f t="shared" si="55"/>
        <v>29.580000000000002</v>
      </c>
      <c r="I284" s="124">
        <v>0</v>
      </c>
      <c r="J284" s="124">
        <v>26</v>
      </c>
      <c r="K284" s="66">
        <f t="shared" si="59"/>
        <v>26</v>
      </c>
      <c r="L284" s="70">
        <f t="shared" si="56"/>
        <v>0.89655172413793105</v>
      </c>
      <c r="M284" s="68"/>
    </row>
    <row r="285" spans="1:13" x14ac:dyDescent="0.25">
      <c r="A285" s="62" t="s">
        <v>473</v>
      </c>
      <c r="B285" s="63" t="s">
        <v>546</v>
      </c>
      <c r="C285" s="64" t="s">
        <v>547</v>
      </c>
      <c r="D285" s="69">
        <v>104</v>
      </c>
      <c r="E285" s="65" t="s">
        <v>862</v>
      </c>
      <c r="F285" s="65">
        <f t="shared" si="58"/>
        <v>98.8</v>
      </c>
      <c r="G285" s="65">
        <f t="shared" si="54"/>
        <v>104</v>
      </c>
      <c r="H285" s="65">
        <f t="shared" si="55"/>
        <v>106.08</v>
      </c>
      <c r="I285" s="124">
        <v>5</v>
      </c>
      <c r="J285" s="124">
        <v>85</v>
      </c>
      <c r="K285" s="66">
        <f t="shared" si="59"/>
        <v>90</v>
      </c>
      <c r="L285" s="70">
        <f t="shared" si="56"/>
        <v>0.86538461538461542</v>
      </c>
      <c r="M285" s="68"/>
    </row>
    <row r="286" spans="1:13" x14ac:dyDescent="0.25">
      <c r="A286" s="62" t="s">
        <v>473</v>
      </c>
      <c r="B286" s="63" t="s">
        <v>548</v>
      </c>
      <c r="C286" s="64" t="s">
        <v>549</v>
      </c>
      <c r="D286" s="69">
        <v>16</v>
      </c>
      <c r="E286" s="65" t="s">
        <v>862</v>
      </c>
      <c r="F286" s="65">
        <f t="shared" si="58"/>
        <v>15.2</v>
      </c>
      <c r="G286" s="65">
        <f t="shared" si="54"/>
        <v>16</v>
      </c>
      <c r="H286" s="65">
        <f t="shared" si="55"/>
        <v>16.32</v>
      </c>
      <c r="I286" s="124">
        <v>0</v>
      </c>
      <c r="J286" s="124">
        <v>11</v>
      </c>
      <c r="K286" s="66">
        <f t="shared" si="59"/>
        <v>11</v>
      </c>
      <c r="L286" s="70">
        <f t="shared" si="56"/>
        <v>0.6875</v>
      </c>
      <c r="M286" s="68"/>
    </row>
    <row r="287" spans="1:13" x14ac:dyDescent="0.25">
      <c r="A287" s="62" t="s">
        <v>473</v>
      </c>
      <c r="B287" s="63" t="s">
        <v>550</v>
      </c>
      <c r="C287" s="64" t="s">
        <v>551</v>
      </c>
      <c r="D287" s="69">
        <v>37</v>
      </c>
      <c r="E287" s="65" t="s">
        <v>862</v>
      </c>
      <c r="F287" s="65">
        <f t="shared" si="58"/>
        <v>35.15</v>
      </c>
      <c r="G287" s="65">
        <f t="shared" si="54"/>
        <v>37</v>
      </c>
      <c r="H287" s="65">
        <f t="shared" si="55"/>
        <v>37.74</v>
      </c>
      <c r="I287" s="124">
        <v>4</v>
      </c>
      <c r="J287" s="124">
        <v>24</v>
      </c>
      <c r="K287" s="66">
        <f t="shared" si="59"/>
        <v>28</v>
      </c>
      <c r="L287" s="70">
        <f t="shared" si="56"/>
        <v>0.7567567567567568</v>
      </c>
      <c r="M287" s="68"/>
    </row>
    <row r="288" spans="1:13" x14ac:dyDescent="0.25">
      <c r="A288" s="62" t="s">
        <v>473</v>
      </c>
      <c r="B288" s="63" t="s">
        <v>552</v>
      </c>
      <c r="C288" s="64" t="s">
        <v>553</v>
      </c>
      <c r="D288" s="69">
        <v>18</v>
      </c>
      <c r="E288" s="65" t="s">
        <v>862</v>
      </c>
      <c r="F288" s="65">
        <f t="shared" si="58"/>
        <v>17.099999999999998</v>
      </c>
      <c r="G288" s="65">
        <f t="shared" si="54"/>
        <v>18</v>
      </c>
      <c r="H288" s="65">
        <f t="shared" si="55"/>
        <v>18.36</v>
      </c>
      <c r="I288" s="124">
        <v>0</v>
      </c>
      <c r="J288" s="124">
        <v>15</v>
      </c>
      <c r="K288" s="66">
        <f t="shared" si="59"/>
        <v>15</v>
      </c>
      <c r="L288" s="70">
        <f t="shared" si="56"/>
        <v>0.83333333333333337</v>
      </c>
      <c r="M288" s="68"/>
    </row>
    <row r="289" spans="1:13" x14ac:dyDescent="0.25">
      <c r="A289" s="62" t="s">
        <v>473</v>
      </c>
      <c r="B289" s="63" t="s">
        <v>554</v>
      </c>
      <c r="C289" s="64" t="s">
        <v>555</v>
      </c>
      <c r="D289" s="69">
        <v>95</v>
      </c>
      <c r="E289" s="65" t="s">
        <v>862</v>
      </c>
      <c r="F289" s="65">
        <f t="shared" si="58"/>
        <v>90.25</v>
      </c>
      <c r="G289" s="65">
        <f t="shared" si="54"/>
        <v>95</v>
      </c>
      <c r="H289" s="65">
        <f t="shared" si="55"/>
        <v>96.9</v>
      </c>
      <c r="I289" s="124">
        <v>13</v>
      </c>
      <c r="J289" s="124">
        <v>62</v>
      </c>
      <c r="K289" s="66">
        <f t="shared" si="59"/>
        <v>75</v>
      </c>
      <c r="L289" s="70">
        <f t="shared" si="56"/>
        <v>0.78947368421052633</v>
      </c>
      <c r="M289" s="68"/>
    </row>
    <row r="290" spans="1:13" x14ac:dyDescent="0.25">
      <c r="A290" s="62" t="s">
        <v>473</v>
      </c>
      <c r="B290" s="63" t="s">
        <v>556</v>
      </c>
      <c r="C290" s="64" t="s">
        <v>557</v>
      </c>
      <c r="D290" s="69">
        <v>78</v>
      </c>
      <c r="E290" s="71">
        <v>45719</v>
      </c>
      <c r="F290" s="65">
        <f t="shared" si="58"/>
        <v>74.099999999999994</v>
      </c>
      <c r="G290" s="65">
        <f t="shared" si="54"/>
        <v>78</v>
      </c>
      <c r="H290" s="65">
        <f t="shared" si="55"/>
        <v>79.56</v>
      </c>
      <c r="I290" s="124">
        <v>9</v>
      </c>
      <c r="J290" s="124">
        <v>60</v>
      </c>
      <c r="K290" s="66">
        <f t="shared" si="59"/>
        <v>69</v>
      </c>
      <c r="L290" s="70">
        <f t="shared" si="56"/>
        <v>0.88461538461538458</v>
      </c>
      <c r="M290" s="68"/>
    </row>
    <row r="291" spans="1:13" x14ac:dyDescent="0.25">
      <c r="A291" s="62" t="s">
        <v>473</v>
      </c>
      <c r="B291" s="63" t="s">
        <v>558</v>
      </c>
      <c r="C291" s="64" t="s">
        <v>559</v>
      </c>
      <c r="D291" s="69">
        <v>15</v>
      </c>
      <c r="E291" s="65" t="s">
        <v>862</v>
      </c>
      <c r="F291" s="65">
        <f t="shared" si="58"/>
        <v>14.25</v>
      </c>
      <c r="G291" s="65">
        <f t="shared" si="54"/>
        <v>15</v>
      </c>
      <c r="H291" s="65">
        <f t="shared" si="55"/>
        <v>15.3</v>
      </c>
      <c r="I291" s="124">
        <v>0</v>
      </c>
      <c r="J291" s="124">
        <v>12</v>
      </c>
      <c r="K291" s="66">
        <f t="shared" si="59"/>
        <v>12</v>
      </c>
      <c r="L291" s="70">
        <f t="shared" si="56"/>
        <v>0.8</v>
      </c>
      <c r="M291" s="68"/>
    </row>
    <row r="292" spans="1:13" x14ac:dyDescent="0.25">
      <c r="A292" s="62" t="s">
        <v>473</v>
      </c>
      <c r="B292" s="63" t="s">
        <v>560</v>
      </c>
      <c r="C292" s="64" t="s">
        <v>561</v>
      </c>
      <c r="D292" s="69">
        <v>33</v>
      </c>
      <c r="E292" s="65" t="s">
        <v>862</v>
      </c>
      <c r="F292" s="65">
        <f t="shared" si="58"/>
        <v>31.349999999999998</v>
      </c>
      <c r="G292" s="65">
        <f t="shared" si="54"/>
        <v>33</v>
      </c>
      <c r="H292" s="65">
        <f t="shared" si="55"/>
        <v>33.660000000000004</v>
      </c>
      <c r="I292" s="124">
        <v>5</v>
      </c>
      <c r="J292" s="124">
        <v>22</v>
      </c>
      <c r="K292" s="66">
        <f t="shared" si="59"/>
        <v>27</v>
      </c>
      <c r="L292" s="70">
        <f t="shared" si="56"/>
        <v>0.81818181818181823</v>
      </c>
      <c r="M292" s="68"/>
    </row>
    <row r="293" spans="1:13" x14ac:dyDescent="0.25">
      <c r="A293" s="62" t="s">
        <v>473</v>
      </c>
      <c r="B293" s="63" t="s">
        <v>562</v>
      </c>
      <c r="C293" s="64" t="s">
        <v>563</v>
      </c>
      <c r="D293" s="69">
        <v>33</v>
      </c>
      <c r="E293" s="71">
        <v>45635</v>
      </c>
      <c r="F293" s="65">
        <f t="shared" si="58"/>
        <v>31.349999999999998</v>
      </c>
      <c r="G293" s="65">
        <f t="shared" si="54"/>
        <v>33</v>
      </c>
      <c r="H293" s="65">
        <f t="shared" si="55"/>
        <v>33.660000000000004</v>
      </c>
      <c r="I293" s="124">
        <v>2</v>
      </c>
      <c r="J293" s="124">
        <v>28</v>
      </c>
      <c r="K293" s="66">
        <f t="shared" si="59"/>
        <v>30</v>
      </c>
      <c r="L293" s="70">
        <f t="shared" si="56"/>
        <v>0.90909090909090906</v>
      </c>
      <c r="M293" s="68"/>
    </row>
    <row r="294" spans="1:13" x14ac:dyDescent="0.25">
      <c r="A294" s="62" t="s">
        <v>473</v>
      </c>
      <c r="B294" s="63" t="s">
        <v>564</v>
      </c>
      <c r="C294" s="64" t="s">
        <v>565</v>
      </c>
      <c r="D294" s="69">
        <v>15</v>
      </c>
      <c r="E294" s="71">
        <v>45719</v>
      </c>
      <c r="F294" s="65">
        <f t="shared" si="58"/>
        <v>14.25</v>
      </c>
      <c r="G294" s="65">
        <f t="shared" si="54"/>
        <v>15</v>
      </c>
      <c r="H294" s="65">
        <f t="shared" si="55"/>
        <v>15.3</v>
      </c>
      <c r="I294" s="124">
        <v>0</v>
      </c>
      <c r="J294" s="124">
        <v>14</v>
      </c>
      <c r="K294" s="66">
        <f t="shared" si="59"/>
        <v>14</v>
      </c>
      <c r="L294" s="70">
        <f t="shared" si="56"/>
        <v>0.93333333333333335</v>
      </c>
      <c r="M294" s="68"/>
    </row>
    <row r="295" spans="1:13" x14ac:dyDescent="0.25">
      <c r="A295" s="62" t="s">
        <v>473</v>
      </c>
      <c r="B295" s="63" t="s">
        <v>566</v>
      </c>
      <c r="C295" s="64" t="s">
        <v>567</v>
      </c>
      <c r="D295" s="69">
        <v>36</v>
      </c>
      <c r="E295" s="71">
        <v>45657</v>
      </c>
      <c r="F295" s="65">
        <f t="shared" si="58"/>
        <v>34.199999999999996</v>
      </c>
      <c r="G295" s="65">
        <f t="shared" si="54"/>
        <v>36</v>
      </c>
      <c r="H295" s="65">
        <f t="shared" si="55"/>
        <v>36.72</v>
      </c>
      <c r="I295" s="124">
        <v>0</v>
      </c>
      <c r="J295" s="124">
        <v>31</v>
      </c>
      <c r="K295" s="66">
        <f t="shared" si="59"/>
        <v>31</v>
      </c>
      <c r="L295" s="70">
        <f t="shared" si="56"/>
        <v>0.86111111111111116</v>
      </c>
      <c r="M295" s="68"/>
    </row>
    <row r="296" spans="1:13" x14ac:dyDescent="0.25">
      <c r="A296" s="62" t="s">
        <v>473</v>
      </c>
      <c r="B296" s="63" t="s">
        <v>568</v>
      </c>
      <c r="C296" s="64" t="s">
        <v>569</v>
      </c>
      <c r="D296" s="69">
        <v>148</v>
      </c>
      <c r="E296" s="71">
        <v>45709</v>
      </c>
      <c r="F296" s="65">
        <f t="shared" si="58"/>
        <v>140.6</v>
      </c>
      <c r="G296" s="65">
        <f t="shared" si="54"/>
        <v>148</v>
      </c>
      <c r="H296" s="65">
        <f t="shared" si="55"/>
        <v>150.96</v>
      </c>
      <c r="I296" s="124">
        <v>13</v>
      </c>
      <c r="J296" s="124">
        <v>120</v>
      </c>
      <c r="K296" s="66">
        <f t="shared" si="59"/>
        <v>133</v>
      </c>
      <c r="L296" s="70">
        <f t="shared" si="56"/>
        <v>0.89864864864864868</v>
      </c>
      <c r="M296" s="68"/>
    </row>
    <row r="297" spans="1:13" x14ac:dyDescent="0.25">
      <c r="A297" s="62" t="s">
        <v>473</v>
      </c>
      <c r="B297" s="63" t="s">
        <v>570</v>
      </c>
      <c r="C297" s="64" t="s">
        <v>571</v>
      </c>
      <c r="D297" s="69">
        <v>90</v>
      </c>
      <c r="E297" s="65" t="s">
        <v>862</v>
      </c>
      <c r="F297" s="65">
        <f t="shared" si="58"/>
        <v>85.5</v>
      </c>
      <c r="G297" s="65">
        <f t="shared" si="54"/>
        <v>90</v>
      </c>
      <c r="H297" s="65">
        <f t="shared" si="55"/>
        <v>91.8</v>
      </c>
      <c r="I297" s="124">
        <v>8</v>
      </c>
      <c r="J297" s="124">
        <v>71</v>
      </c>
      <c r="K297" s="66">
        <f t="shared" si="59"/>
        <v>79</v>
      </c>
      <c r="L297" s="70">
        <f t="shared" si="56"/>
        <v>0.87777777777777777</v>
      </c>
      <c r="M297" s="68"/>
    </row>
    <row r="298" spans="1:13" x14ac:dyDescent="0.25">
      <c r="A298" s="62" t="s">
        <v>473</v>
      </c>
      <c r="B298" s="63" t="s">
        <v>572</v>
      </c>
      <c r="C298" s="64" t="s">
        <v>573</v>
      </c>
      <c r="D298" s="69">
        <v>20</v>
      </c>
      <c r="E298" s="71">
        <v>45643</v>
      </c>
      <c r="F298" s="65">
        <f t="shared" si="58"/>
        <v>19</v>
      </c>
      <c r="G298" s="65">
        <f t="shared" si="54"/>
        <v>20</v>
      </c>
      <c r="H298" s="65">
        <f t="shared" si="55"/>
        <v>20.399999999999999</v>
      </c>
      <c r="I298" s="124">
        <v>0</v>
      </c>
      <c r="J298" s="124">
        <v>18</v>
      </c>
      <c r="K298" s="66">
        <f t="shared" si="59"/>
        <v>18</v>
      </c>
      <c r="L298" s="70">
        <f t="shared" si="56"/>
        <v>0.9</v>
      </c>
      <c r="M298" s="68"/>
    </row>
    <row r="299" spans="1:13" x14ac:dyDescent="0.25">
      <c r="A299" s="62" t="s">
        <v>473</v>
      </c>
      <c r="B299" s="63" t="s">
        <v>574</v>
      </c>
      <c r="C299" s="64" t="s">
        <v>575</v>
      </c>
      <c r="D299" s="69">
        <v>26</v>
      </c>
      <c r="E299" s="71">
        <v>45709</v>
      </c>
      <c r="F299" s="71">
        <v>45785</v>
      </c>
      <c r="G299" s="65">
        <f t="shared" si="54"/>
        <v>26</v>
      </c>
      <c r="H299" s="65">
        <f t="shared" si="55"/>
        <v>26.52</v>
      </c>
      <c r="I299" s="124">
        <v>0</v>
      </c>
      <c r="J299" s="124">
        <v>25</v>
      </c>
      <c r="K299" s="66">
        <f t="shared" si="59"/>
        <v>25</v>
      </c>
      <c r="L299" s="70">
        <f t="shared" si="56"/>
        <v>0.96153846153846156</v>
      </c>
      <c r="M299" s="68"/>
    </row>
    <row r="300" spans="1:13" x14ac:dyDescent="0.25">
      <c r="A300" s="62"/>
      <c r="B300" s="63"/>
      <c r="C300" s="142" t="s">
        <v>2</v>
      </c>
      <c r="D300" s="142">
        <v>2579</v>
      </c>
      <c r="E300" s="137"/>
      <c r="F300" s="137"/>
      <c r="G300" s="137"/>
      <c r="H300" s="137"/>
      <c r="I300" s="142">
        <v>131</v>
      </c>
      <c r="J300" s="142">
        <v>2122</v>
      </c>
      <c r="K300" s="142">
        <v>2253</v>
      </c>
      <c r="L300" s="143">
        <v>0.87359441644048097</v>
      </c>
      <c r="M300" s="68"/>
    </row>
    <row r="301" spans="1:13" x14ac:dyDescent="0.25">
      <c r="A301" s="62" t="s">
        <v>576</v>
      </c>
      <c r="B301" s="63" t="s">
        <v>577</v>
      </c>
      <c r="C301" s="64" t="s">
        <v>578</v>
      </c>
      <c r="D301" s="69">
        <v>89</v>
      </c>
      <c r="E301" s="65" t="s">
        <v>862</v>
      </c>
      <c r="F301" s="65">
        <f>D301*0.95</f>
        <v>84.55</v>
      </c>
      <c r="G301" s="65">
        <f t="shared" ref="G301:G320" si="60">D301*100%</f>
        <v>89</v>
      </c>
      <c r="H301" s="65">
        <f t="shared" ref="H301:H320" si="61">D301*102%</f>
        <v>90.78</v>
      </c>
      <c r="I301" s="124">
        <v>2</v>
      </c>
      <c r="J301" s="124">
        <v>69</v>
      </c>
      <c r="K301" s="66">
        <f t="shared" ref="K301:K320" si="62">I301+J301</f>
        <v>71</v>
      </c>
      <c r="L301" s="70">
        <f t="shared" ref="L301:L320" si="63">K301/D301</f>
        <v>0.797752808988764</v>
      </c>
      <c r="M301" s="68"/>
    </row>
    <row r="302" spans="1:13" x14ac:dyDescent="0.25">
      <c r="A302" s="62" t="s">
        <v>576</v>
      </c>
      <c r="B302" s="63" t="s">
        <v>579</v>
      </c>
      <c r="C302" s="64" t="s">
        <v>580</v>
      </c>
      <c r="D302" s="69">
        <v>299</v>
      </c>
      <c r="E302" s="65" t="s">
        <v>862</v>
      </c>
      <c r="F302" s="65">
        <f>D302*0.95</f>
        <v>284.05</v>
      </c>
      <c r="G302" s="65">
        <f t="shared" si="60"/>
        <v>299</v>
      </c>
      <c r="H302" s="65">
        <f t="shared" si="61"/>
        <v>304.98</v>
      </c>
      <c r="I302" s="124">
        <v>1</v>
      </c>
      <c r="J302" s="124">
        <v>256</v>
      </c>
      <c r="K302" s="66">
        <f t="shared" si="62"/>
        <v>257</v>
      </c>
      <c r="L302" s="70">
        <f t="shared" si="63"/>
        <v>0.85953177257525082</v>
      </c>
      <c r="M302" s="68"/>
    </row>
    <row r="303" spans="1:13" x14ac:dyDescent="0.25">
      <c r="A303" s="62" t="s">
        <v>576</v>
      </c>
      <c r="B303" s="63" t="s">
        <v>581</v>
      </c>
      <c r="C303" s="64" t="s">
        <v>582</v>
      </c>
      <c r="D303" s="69">
        <v>95</v>
      </c>
      <c r="E303" s="65" t="s">
        <v>862</v>
      </c>
      <c r="F303" s="65">
        <f>D303*0.95</f>
        <v>90.25</v>
      </c>
      <c r="G303" s="65">
        <f t="shared" si="60"/>
        <v>95</v>
      </c>
      <c r="H303" s="65">
        <f t="shared" si="61"/>
        <v>96.9</v>
      </c>
      <c r="I303" s="124">
        <v>5</v>
      </c>
      <c r="J303" s="124">
        <v>82</v>
      </c>
      <c r="K303" s="66">
        <f t="shared" si="62"/>
        <v>87</v>
      </c>
      <c r="L303" s="70">
        <f t="shared" si="63"/>
        <v>0.91578947368421049</v>
      </c>
      <c r="M303" s="68"/>
    </row>
    <row r="304" spans="1:13" x14ac:dyDescent="0.25">
      <c r="A304" s="62" t="s">
        <v>576</v>
      </c>
      <c r="B304" s="63" t="s">
        <v>583</v>
      </c>
      <c r="C304" s="64" t="s">
        <v>584</v>
      </c>
      <c r="D304" s="69">
        <v>28</v>
      </c>
      <c r="E304" s="71">
        <v>45651</v>
      </c>
      <c r="F304" s="65">
        <f>D304*0.95</f>
        <v>26.599999999999998</v>
      </c>
      <c r="G304" s="65">
        <f t="shared" si="60"/>
        <v>28</v>
      </c>
      <c r="H304" s="65">
        <f t="shared" si="61"/>
        <v>28.560000000000002</v>
      </c>
      <c r="I304" s="124">
        <v>0</v>
      </c>
      <c r="J304" s="124">
        <v>25</v>
      </c>
      <c r="K304" s="66">
        <f t="shared" si="62"/>
        <v>25</v>
      </c>
      <c r="L304" s="70">
        <f t="shared" si="63"/>
        <v>0.8928571428571429</v>
      </c>
      <c r="M304" s="68"/>
    </row>
    <row r="305" spans="1:13" x14ac:dyDescent="0.25">
      <c r="A305" s="62" t="s">
        <v>576</v>
      </c>
      <c r="B305" s="63" t="s">
        <v>585</v>
      </c>
      <c r="C305" s="64" t="s">
        <v>586</v>
      </c>
      <c r="D305" s="69">
        <v>31</v>
      </c>
      <c r="E305" s="65" t="s">
        <v>862</v>
      </c>
      <c r="F305" s="65">
        <f>D305*0.95</f>
        <v>29.45</v>
      </c>
      <c r="G305" s="65">
        <f t="shared" si="60"/>
        <v>31</v>
      </c>
      <c r="H305" s="65">
        <f t="shared" si="61"/>
        <v>31.62</v>
      </c>
      <c r="I305" s="124">
        <v>0</v>
      </c>
      <c r="J305" s="124">
        <v>16</v>
      </c>
      <c r="K305" s="66">
        <f t="shared" si="62"/>
        <v>16</v>
      </c>
      <c r="L305" s="70">
        <f t="shared" si="63"/>
        <v>0.5161290322580645</v>
      </c>
      <c r="M305" s="68"/>
    </row>
    <row r="306" spans="1:13" x14ac:dyDescent="0.25">
      <c r="A306" s="62" t="s">
        <v>576</v>
      </c>
      <c r="B306" s="63" t="s">
        <v>587</v>
      </c>
      <c r="C306" s="64" t="s">
        <v>588</v>
      </c>
      <c r="D306" s="69">
        <v>45</v>
      </c>
      <c r="E306" s="71">
        <v>45651</v>
      </c>
      <c r="F306" s="71">
        <v>45651</v>
      </c>
      <c r="G306" s="65">
        <f t="shared" si="60"/>
        <v>45</v>
      </c>
      <c r="H306" s="65">
        <f t="shared" si="61"/>
        <v>45.9</v>
      </c>
      <c r="I306" s="124">
        <v>4</v>
      </c>
      <c r="J306" s="124">
        <v>39</v>
      </c>
      <c r="K306" s="66">
        <f t="shared" si="62"/>
        <v>43</v>
      </c>
      <c r="L306" s="70">
        <f t="shared" si="63"/>
        <v>0.9555555555555556</v>
      </c>
      <c r="M306" s="68"/>
    </row>
    <row r="307" spans="1:13" x14ac:dyDescent="0.25">
      <c r="A307" s="62" t="s">
        <v>576</v>
      </c>
      <c r="B307" s="63" t="s">
        <v>589</v>
      </c>
      <c r="C307" s="64" t="s">
        <v>590</v>
      </c>
      <c r="D307" s="69">
        <v>85</v>
      </c>
      <c r="E307" s="71">
        <v>45699</v>
      </c>
      <c r="F307" s="65">
        <f t="shared" ref="F307:F320" si="64">D307*0.95</f>
        <v>80.75</v>
      </c>
      <c r="G307" s="65">
        <f t="shared" si="60"/>
        <v>85</v>
      </c>
      <c r="H307" s="65">
        <f t="shared" si="61"/>
        <v>86.7</v>
      </c>
      <c r="I307" s="124">
        <v>0</v>
      </c>
      <c r="J307" s="124">
        <v>78</v>
      </c>
      <c r="K307" s="66">
        <f t="shared" si="62"/>
        <v>78</v>
      </c>
      <c r="L307" s="70">
        <f t="shared" si="63"/>
        <v>0.91764705882352937</v>
      </c>
      <c r="M307" s="68"/>
    </row>
    <row r="308" spans="1:13" x14ac:dyDescent="0.25">
      <c r="A308" s="62" t="s">
        <v>576</v>
      </c>
      <c r="B308" s="63" t="s">
        <v>591</v>
      </c>
      <c r="C308" s="64" t="s">
        <v>592</v>
      </c>
      <c r="D308" s="69">
        <v>76</v>
      </c>
      <c r="E308" s="71">
        <v>45709</v>
      </c>
      <c r="F308" s="65">
        <f t="shared" si="64"/>
        <v>72.2</v>
      </c>
      <c r="G308" s="65">
        <f t="shared" si="60"/>
        <v>76</v>
      </c>
      <c r="H308" s="65">
        <f t="shared" si="61"/>
        <v>77.52</v>
      </c>
      <c r="I308" s="124">
        <v>0</v>
      </c>
      <c r="J308" s="124">
        <v>70</v>
      </c>
      <c r="K308" s="66">
        <f t="shared" si="62"/>
        <v>70</v>
      </c>
      <c r="L308" s="70">
        <f t="shared" si="63"/>
        <v>0.92105263157894735</v>
      </c>
      <c r="M308" s="68"/>
    </row>
    <row r="309" spans="1:13" x14ac:dyDescent="0.25">
      <c r="A309" s="62" t="s">
        <v>576</v>
      </c>
      <c r="B309" s="63" t="s">
        <v>593</v>
      </c>
      <c r="C309" s="64" t="s">
        <v>594</v>
      </c>
      <c r="D309" s="69">
        <v>66</v>
      </c>
      <c r="E309" s="65" t="s">
        <v>862</v>
      </c>
      <c r="F309" s="65">
        <f t="shared" si="64"/>
        <v>62.699999999999996</v>
      </c>
      <c r="G309" s="65">
        <f t="shared" si="60"/>
        <v>66</v>
      </c>
      <c r="H309" s="65">
        <f t="shared" si="61"/>
        <v>67.320000000000007</v>
      </c>
      <c r="I309" s="124">
        <v>0</v>
      </c>
      <c r="J309" s="124">
        <v>53</v>
      </c>
      <c r="K309" s="66">
        <f t="shared" si="62"/>
        <v>53</v>
      </c>
      <c r="L309" s="70">
        <f t="shared" si="63"/>
        <v>0.80303030303030298</v>
      </c>
      <c r="M309" s="68"/>
    </row>
    <row r="310" spans="1:13" x14ac:dyDescent="0.25">
      <c r="A310" s="62" t="s">
        <v>576</v>
      </c>
      <c r="B310" s="63" t="s">
        <v>595</v>
      </c>
      <c r="C310" s="64" t="s">
        <v>596</v>
      </c>
      <c r="D310" s="69">
        <v>49</v>
      </c>
      <c r="E310" s="65" t="s">
        <v>862</v>
      </c>
      <c r="F310" s="71">
        <v>45785</v>
      </c>
      <c r="G310" s="65">
        <f t="shared" si="60"/>
        <v>49</v>
      </c>
      <c r="H310" s="65">
        <f t="shared" si="61"/>
        <v>49.980000000000004</v>
      </c>
      <c r="I310" s="124">
        <v>0</v>
      </c>
      <c r="J310" s="124">
        <v>48</v>
      </c>
      <c r="K310" s="66">
        <f t="shared" si="62"/>
        <v>48</v>
      </c>
      <c r="L310" s="70">
        <f t="shared" si="63"/>
        <v>0.97959183673469385</v>
      </c>
      <c r="M310" s="68"/>
    </row>
    <row r="311" spans="1:13" x14ac:dyDescent="0.25">
      <c r="A311" s="72" t="s">
        <v>576</v>
      </c>
      <c r="B311" s="73" t="s">
        <v>597</v>
      </c>
      <c r="C311" s="74" t="s">
        <v>598</v>
      </c>
      <c r="D311" s="89">
        <v>28</v>
      </c>
      <c r="E311" s="77">
        <f>D311*0.85</f>
        <v>23.8</v>
      </c>
      <c r="F311" s="77">
        <f t="shared" si="64"/>
        <v>26.599999999999998</v>
      </c>
      <c r="G311" s="77">
        <f t="shared" si="60"/>
        <v>28</v>
      </c>
      <c r="H311" s="77">
        <f t="shared" si="61"/>
        <v>28.560000000000002</v>
      </c>
      <c r="I311" s="125">
        <v>1</v>
      </c>
      <c r="J311" s="125">
        <v>28</v>
      </c>
      <c r="K311" s="78">
        <f t="shared" si="62"/>
        <v>29</v>
      </c>
      <c r="L311" s="79">
        <f t="shared" si="63"/>
        <v>1.0357142857142858</v>
      </c>
      <c r="M311" s="80">
        <v>45552</v>
      </c>
    </row>
    <row r="312" spans="1:13" x14ac:dyDescent="0.25">
      <c r="A312" s="62" t="s">
        <v>576</v>
      </c>
      <c r="B312" s="63" t="s">
        <v>599</v>
      </c>
      <c r="C312" s="64" t="s">
        <v>600</v>
      </c>
      <c r="D312" s="69">
        <v>49</v>
      </c>
      <c r="E312" s="65" t="s">
        <v>862</v>
      </c>
      <c r="F312" s="65">
        <f t="shared" si="64"/>
        <v>46.55</v>
      </c>
      <c r="G312" s="65">
        <f t="shared" si="60"/>
        <v>49</v>
      </c>
      <c r="H312" s="65">
        <f t="shared" si="61"/>
        <v>49.980000000000004</v>
      </c>
      <c r="I312" s="124">
        <v>2</v>
      </c>
      <c r="J312" s="124">
        <v>40</v>
      </c>
      <c r="K312" s="66">
        <f t="shared" si="62"/>
        <v>42</v>
      </c>
      <c r="L312" s="70">
        <f t="shared" si="63"/>
        <v>0.8571428571428571</v>
      </c>
      <c r="M312" s="68"/>
    </row>
    <row r="313" spans="1:13" x14ac:dyDescent="0.25">
      <c r="A313" s="62" t="s">
        <v>576</v>
      </c>
      <c r="B313" s="63" t="s">
        <v>601</v>
      </c>
      <c r="C313" s="64" t="s">
        <v>602</v>
      </c>
      <c r="D313" s="69">
        <v>15</v>
      </c>
      <c r="E313" s="71">
        <v>45643</v>
      </c>
      <c r="F313" s="65">
        <f t="shared" si="64"/>
        <v>14.25</v>
      </c>
      <c r="G313" s="65">
        <f t="shared" si="60"/>
        <v>15</v>
      </c>
      <c r="H313" s="65">
        <f t="shared" si="61"/>
        <v>15.3</v>
      </c>
      <c r="I313" s="124">
        <v>0</v>
      </c>
      <c r="J313" s="124">
        <v>13</v>
      </c>
      <c r="K313" s="66">
        <f t="shared" si="62"/>
        <v>13</v>
      </c>
      <c r="L313" s="70">
        <f t="shared" si="63"/>
        <v>0.8666666666666667</v>
      </c>
      <c r="M313" s="68"/>
    </row>
    <row r="314" spans="1:13" x14ac:dyDescent="0.25">
      <c r="A314" s="72" t="s">
        <v>576</v>
      </c>
      <c r="B314" s="73" t="s">
        <v>603</v>
      </c>
      <c r="C314" s="74" t="s">
        <v>604</v>
      </c>
      <c r="D314" s="89">
        <v>24</v>
      </c>
      <c r="E314" s="77">
        <f>D314*0.85</f>
        <v>20.399999999999999</v>
      </c>
      <c r="F314" s="77">
        <f t="shared" si="64"/>
        <v>22.799999999999997</v>
      </c>
      <c r="G314" s="77">
        <f t="shared" si="60"/>
        <v>24</v>
      </c>
      <c r="H314" s="77">
        <f t="shared" si="61"/>
        <v>24.48</v>
      </c>
      <c r="I314" s="125">
        <v>1</v>
      </c>
      <c r="J314" s="125">
        <v>23</v>
      </c>
      <c r="K314" s="78">
        <f t="shared" si="62"/>
        <v>24</v>
      </c>
      <c r="L314" s="79">
        <f t="shared" si="63"/>
        <v>1</v>
      </c>
      <c r="M314" s="80">
        <v>45608</v>
      </c>
    </row>
    <row r="315" spans="1:13" x14ac:dyDescent="0.25">
      <c r="A315" s="81" t="s">
        <v>576</v>
      </c>
      <c r="B315" s="82" t="s">
        <v>605</v>
      </c>
      <c r="C315" s="83" t="s">
        <v>606</v>
      </c>
      <c r="D315" s="90">
        <v>32</v>
      </c>
      <c r="E315" s="85">
        <f>D315*0.85</f>
        <v>27.2</v>
      </c>
      <c r="F315" s="85">
        <f t="shared" si="64"/>
        <v>30.4</v>
      </c>
      <c r="G315" s="85">
        <f t="shared" si="60"/>
        <v>32</v>
      </c>
      <c r="H315" s="85">
        <f t="shared" si="61"/>
        <v>32.64</v>
      </c>
      <c r="I315" s="126">
        <v>0</v>
      </c>
      <c r="J315" s="126">
        <v>22</v>
      </c>
      <c r="K315" s="86">
        <f t="shared" si="62"/>
        <v>22</v>
      </c>
      <c r="L315" s="87">
        <f t="shared" si="63"/>
        <v>0.6875</v>
      </c>
      <c r="M315" s="88"/>
    </row>
    <row r="316" spans="1:13" x14ac:dyDescent="0.25">
      <c r="A316" s="62" t="s">
        <v>576</v>
      </c>
      <c r="B316" s="62" t="s">
        <v>801</v>
      </c>
      <c r="C316" s="64" t="s">
        <v>802</v>
      </c>
      <c r="D316" s="105">
        <v>41</v>
      </c>
      <c r="E316" s="65" t="s">
        <v>862</v>
      </c>
      <c r="F316" s="65">
        <f t="shared" si="64"/>
        <v>38.949999999999996</v>
      </c>
      <c r="G316" s="65">
        <f t="shared" si="60"/>
        <v>41</v>
      </c>
      <c r="H316" s="65">
        <f t="shared" si="61"/>
        <v>41.82</v>
      </c>
      <c r="I316" s="124">
        <v>2</v>
      </c>
      <c r="J316" s="124">
        <v>29</v>
      </c>
      <c r="K316" s="66">
        <f t="shared" si="62"/>
        <v>31</v>
      </c>
      <c r="L316" s="70">
        <f t="shared" si="63"/>
        <v>0.75609756097560976</v>
      </c>
      <c r="M316" s="68"/>
    </row>
    <row r="317" spans="1:13" x14ac:dyDescent="0.25">
      <c r="A317" s="98" t="s">
        <v>576</v>
      </c>
      <c r="B317" s="99" t="s">
        <v>607</v>
      </c>
      <c r="C317" s="100" t="s">
        <v>608</v>
      </c>
      <c r="D317" s="110">
        <v>11</v>
      </c>
      <c r="E317" s="65" t="s">
        <v>862</v>
      </c>
      <c r="F317" s="111">
        <f t="shared" si="64"/>
        <v>10.45</v>
      </c>
      <c r="G317" s="111">
        <f t="shared" si="60"/>
        <v>11</v>
      </c>
      <c r="H317" s="111">
        <f t="shared" si="61"/>
        <v>11.22</v>
      </c>
      <c r="I317" s="124">
        <v>0</v>
      </c>
      <c r="J317" s="124">
        <v>9</v>
      </c>
      <c r="K317" s="101">
        <f t="shared" si="62"/>
        <v>9</v>
      </c>
      <c r="L317" s="102">
        <f t="shared" si="63"/>
        <v>0.81818181818181823</v>
      </c>
      <c r="M317" s="103"/>
    </row>
    <row r="318" spans="1:13" x14ac:dyDescent="0.25">
      <c r="A318" s="62" t="s">
        <v>576</v>
      </c>
      <c r="B318" s="63" t="s">
        <v>609</v>
      </c>
      <c r="C318" s="64" t="s">
        <v>610</v>
      </c>
      <c r="D318" s="69">
        <v>27</v>
      </c>
      <c r="E318" s="71">
        <v>45657</v>
      </c>
      <c r="F318" s="71">
        <v>45785</v>
      </c>
      <c r="G318" s="65">
        <f t="shared" si="60"/>
        <v>27</v>
      </c>
      <c r="H318" s="65">
        <f t="shared" si="61"/>
        <v>27.54</v>
      </c>
      <c r="I318" s="124">
        <v>0</v>
      </c>
      <c r="J318" s="124">
        <v>26</v>
      </c>
      <c r="K318" s="66">
        <f t="shared" si="62"/>
        <v>26</v>
      </c>
      <c r="L318" s="70">
        <f t="shared" si="63"/>
        <v>0.96296296296296291</v>
      </c>
      <c r="M318" s="68"/>
    </row>
    <row r="319" spans="1:13" x14ac:dyDescent="0.25">
      <c r="A319" s="98" t="s">
        <v>576</v>
      </c>
      <c r="B319" s="99" t="s">
        <v>611</v>
      </c>
      <c r="C319" s="100" t="s">
        <v>612</v>
      </c>
      <c r="D319" s="69">
        <v>11</v>
      </c>
      <c r="E319" s="65" t="s">
        <v>862</v>
      </c>
      <c r="F319" s="65">
        <f t="shared" si="64"/>
        <v>10.45</v>
      </c>
      <c r="G319" s="65">
        <f t="shared" si="60"/>
        <v>11</v>
      </c>
      <c r="H319" s="65">
        <f t="shared" si="61"/>
        <v>11.22</v>
      </c>
      <c r="I319" s="124">
        <v>0</v>
      </c>
      <c r="J319" s="124">
        <v>9</v>
      </c>
      <c r="K319" s="101">
        <f t="shared" si="62"/>
        <v>9</v>
      </c>
      <c r="L319" s="102">
        <f t="shared" si="63"/>
        <v>0.81818181818181823</v>
      </c>
      <c r="M319" s="103"/>
    </row>
    <row r="320" spans="1:13" x14ac:dyDescent="0.25">
      <c r="A320" s="98" t="s">
        <v>576</v>
      </c>
      <c r="B320" s="99" t="s">
        <v>613</v>
      </c>
      <c r="C320" s="100" t="s">
        <v>614</v>
      </c>
      <c r="D320" s="69">
        <v>16</v>
      </c>
      <c r="E320" s="71">
        <v>45580</v>
      </c>
      <c r="F320" s="65">
        <f t="shared" si="64"/>
        <v>15.2</v>
      </c>
      <c r="G320" s="65">
        <f t="shared" si="60"/>
        <v>16</v>
      </c>
      <c r="H320" s="65">
        <f t="shared" si="61"/>
        <v>16.32</v>
      </c>
      <c r="I320" s="124">
        <v>0</v>
      </c>
      <c r="J320" s="124">
        <v>15</v>
      </c>
      <c r="K320" s="101">
        <f t="shared" si="62"/>
        <v>15</v>
      </c>
      <c r="L320" s="102">
        <f t="shared" si="63"/>
        <v>0.9375</v>
      </c>
      <c r="M320" s="103"/>
    </row>
    <row r="321" spans="1:13" x14ac:dyDescent="0.25">
      <c r="A321" s="98"/>
      <c r="B321" s="99"/>
      <c r="C321" s="142" t="s">
        <v>2</v>
      </c>
      <c r="D321" s="142">
        <v>1117</v>
      </c>
      <c r="E321" s="137"/>
      <c r="F321" s="137"/>
      <c r="G321" s="137"/>
      <c r="H321" s="137"/>
      <c r="I321" s="142">
        <v>18</v>
      </c>
      <c r="J321" s="142">
        <f>SUM(J301:J320)</f>
        <v>950</v>
      </c>
      <c r="K321" s="142">
        <f>SUM(K301:K320)</f>
        <v>968</v>
      </c>
      <c r="L321" s="143">
        <v>0.86660000000000004</v>
      </c>
      <c r="M321" s="103"/>
    </row>
    <row r="322" spans="1:13" x14ac:dyDescent="0.25">
      <c r="A322" s="62" t="s">
        <v>615</v>
      </c>
      <c r="B322" s="63" t="s">
        <v>616</v>
      </c>
      <c r="C322" s="64" t="s">
        <v>617</v>
      </c>
      <c r="D322" s="69">
        <v>139</v>
      </c>
      <c r="E322" s="65" t="s">
        <v>862</v>
      </c>
      <c r="F322" s="65">
        <f t="shared" ref="F322:F359" si="65">D322*0.95</f>
        <v>132.04999999999998</v>
      </c>
      <c r="G322" s="65">
        <f t="shared" ref="G322:G365" si="66">D322*100%</f>
        <v>139</v>
      </c>
      <c r="H322" s="65">
        <f t="shared" ref="H322:H365" si="67">D322*102%</f>
        <v>141.78</v>
      </c>
      <c r="I322" s="124">
        <v>9</v>
      </c>
      <c r="J322" s="124">
        <v>117</v>
      </c>
      <c r="K322" s="66">
        <f t="shared" ref="K322:K364" si="68">I322+J322</f>
        <v>126</v>
      </c>
      <c r="L322" s="102">
        <f>K322/D322</f>
        <v>0.90647482014388492</v>
      </c>
      <c r="M322" s="103"/>
    </row>
    <row r="323" spans="1:13" x14ac:dyDescent="0.25">
      <c r="A323" s="62" t="s">
        <v>615</v>
      </c>
      <c r="B323" s="63" t="s">
        <v>618</v>
      </c>
      <c r="C323" s="64" t="s">
        <v>619</v>
      </c>
      <c r="D323" s="69">
        <v>190</v>
      </c>
      <c r="E323" s="71">
        <v>45724</v>
      </c>
      <c r="F323" s="65">
        <f t="shared" si="65"/>
        <v>180.5</v>
      </c>
      <c r="G323" s="65">
        <f t="shared" si="66"/>
        <v>190</v>
      </c>
      <c r="H323" s="65">
        <f t="shared" si="67"/>
        <v>193.8</v>
      </c>
      <c r="I323" s="124">
        <v>9</v>
      </c>
      <c r="J323" s="124">
        <v>164</v>
      </c>
      <c r="K323" s="66">
        <f t="shared" si="68"/>
        <v>173</v>
      </c>
      <c r="L323" s="70">
        <f>K323/D323</f>
        <v>0.91052631578947374</v>
      </c>
      <c r="M323" s="68"/>
    </row>
    <row r="324" spans="1:13" x14ac:dyDescent="0.25">
      <c r="A324" s="81" t="s">
        <v>615</v>
      </c>
      <c r="B324" s="81" t="s">
        <v>854</v>
      </c>
      <c r="C324" s="83" t="s">
        <v>855</v>
      </c>
      <c r="D324" s="90">
        <v>0</v>
      </c>
      <c r="E324" s="85">
        <f>D324*0.85</f>
        <v>0</v>
      </c>
      <c r="F324" s="85">
        <f t="shared" si="65"/>
        <v>0</v>
      </c>
      <c r="G324" s="85">
        <f t="shared" si="66"/>
        <v>0</v>
      </c>
      <c r="H324" s="85">
        <f t="shared" si="67"/>
        <v>0</v>
      </c>
      <c r="I324" s="126">
        <v>0</v>
      </c>
      <c r="J324" s="126">
        <v>0</v>
      </c>
      <c r="K324" s="86">
        <f t="shared" si="68"/>
        <v>0</v>
      </c>
      <c r="L324" s="87">
        <v>0</v>
      </c>
      <c r="M324" s="88"/>
    </row>
    <row r="325" spans="1:13" x14ac:dyDescent="0.25">
      <c r="A325" s="62" t="s">
        <v>615</v>
      </c>
      <c r="B325" s="63" t="s">
        <v>620</v>
      </c>
      <c r="C325" s="64" t="s">
        <v>621</v>
      </c>
      <c r="D325" s="69">
        <v>105</v>
      </c>
      <c r="E325" s="65" t="s">
        <v>862</v>
      </c>
      <c r="F325" s="65">
        <f t="shared" si="65"/>
        <v>99.75</v>
      </c>
      <c r="G325" s="65">
        <f t="shared" si="66"/>
        <v>105</v>
      </c>
      <c r="H325" s="65">
        <f t="shared" si="67"/>
        <v>107.10000000000001</v>
      </c>
      <c r="I325" s="124">
        <v>11</v>
      </c>
      <c r="J325" s="124">
        <v>77</v>
      </c>
      <c r="K325" s="66">
        <f t="shared" si="68"/>
        <v>88</v>
      </c>
      <c r="L325" s="70">
        <f t="shared" ref="L325:L365" si="69">K325/D325</f>
        <v>0.83809523809523812</v>
      </c>
      <c r="M325" s="68"/>
    </row>
    <row r="326" spans="1:13" x14ac:dyDescent="0.25">
      <c r="A326" s="62" t="s">
        <v>615</v>
      </c>
      <c r="B326" s="63" t="s">
        <v>622</v>
      </c>
      <c r="C326" s="64" t="s">
        <v>623</v>
      </c>
      <c r="D326" s="69">
        <v>203</v>
      </c>
      <c r="E326" s="65" t="s">
        <v>862</v>
      </c>
      <c r="F326" s="65">
        <f t="shared" si="65"/>
        <v>192.85</v>
      </c>
      <c r="G326" s="65">
        <f t="shared" si="66"/>
        <v>203</v>
      </c>
      <c r="H326" s="65">
        <f t="shared" si="67"/>
        <v>207.06</v>
      </c>
      <c r="I326" s="124">
        <v>12</v>
      </c>
      <c r="J326" s="124">
        <v>171</v>
      </c>
      <c r="K326" s="66">
        <f t="shared" si="68"/>
        <v>183</v>
      </c>
      <c r="L326" s="70">
        <f t="shared" si="69"/>
        <v>0.90147783251231528</v>
      </c>
      <c r="M326" s="68"/>
    </row>
    <row r="327" spans="1:13" x14ac:dyDescent="0.25">
      <c r="A327" s="62" t="s">
        <v>615</v>
      </c>
      <c r="B327" s="63" t="s">
        <v>624</v>
      </c>
      <c r="C327" s="64" t="s">
        <v>625</v>
      </c>
      <c r="D327" s="69">
        <v>152</v>
      </c>
      <c r="E327" s="71">
        <v>45719</v>
      </c>
      <c r="F327" s="65">
        <f t="shared" si="65"/>
        <v>144.4</v>
      </c>
      <c r="G327" s="65">
        <f t="shared" si="66"/>
        <v>152</v>
      </c>
      <c r="H327" s="65">
        <f t="shared" si="67"/>
        <v>155.04</v>
      </c>
      <c r="I327" s="124">
        <v>18</v>
      </c>
      <c r="J327" s="124">
        <v>120</v>
      </c>
      <c r="K327" s="66">
        <f t="shared" si="68"/>
        <v>138</v>
      </c>
      <c r="L327" s="70">
        <f t="shared" si="69"/>
        <v>0.90789473684210531</v>
      </c>
      <c r="M327" s="68"/>
    </row>
    <row r="328" spans="1:13" x14ac:dyDescent="0.25">
      <c r="A328" s="62" t="s">
        <v>615</v>
      </c>
      <c r="B328" s="63" t="s">
        <v>626</v>
      </c>
      <c r="C328" s="64" t="s">
        <v>627</v>
      </c>
      <c r="D328" s="69">
        <v>116</v>
      </c>
      <c r="E328" s="65" t="s">
        <v>862</v>
      </c>
      <c r="F328" s="65">
        <f t="shared" si="65"/>
        <v>110.19999999999999</v>
      </c>
      <c r="G328" s="65">
        <f t="shared" si="66"/>
        <v>116</v>
      </c>
      <c r="H328" s="65">
        <f t="shared" si="67"/>
        <v>118.32000000000001</v>
      </c>
      <c r="I328" s="124">
        <v>11</v>
      </c>
      <c r="J328" s="124">
        <v>89</v>
      </c>
      <c r="K328" s="66">
        <f t="shared" si="68"/>
        <v>100</v>
      </c>
      <c r="L328" s="70">
        <f t="shared" si="69"/>
        <v>0.86206896551724133</v>
      </c>
      <c r="M328" s="68"/>
    </row>
    <row r="329" spans="1:13" x14ac:dyDescent="0.25">
      <c r="A329" s="62" t="s">
        <v>615</v>
      </c>
      <c r="B329" s="63" t="s">
        <v>628</v>
      </c>
      <c r="C329" s="64" t="s">
        <v>629</v>
      </c>
      <c r="D329" s="69">
        <v>41</v>
      </c>
      <c r="E329" s="71">
        <v>45699</v>
      </c>
      <c r="F329" s="65">
        <f t="shared" si="65"/>
        <v>38.949999999999996</v>
      </c>
      <c r="G329" s="65">
        <f t="shared" si="66"/>
        <v>41</v>
      </c>
      <c r="H329" s="65">
        <f t="shared" si="67"/>
        <v>41.82</v>
      </c>
      <c r="I329" s="124">
        <v>0</v>
      </c>
      <c r="J329" s="124">
        <v>36</v>
      </c>
      <c r="K329" s="66">
        <f t="shared" si="68"/>
        <v>36</v>
      </c>
      <c r="L329" s="70">
        <f t="shared" si="69"/>
        <v>0.87804878048780488</v>
      </c>
      <c r="M329" s="68"/>
    </row>
    <row r="330" spans="1:13" x14ac:dyDescent="0.25">
      <c r="A330" s="62" t="s">
        <v>615</v>
      </c>
      <c r="B330" s="63" t="s">
        <v>630</v>
      </c>
      <c r="C330" s="64" t="s">
        <v>631</v>
      </c>
      <c r="D330" s="69">
        <v>163</v>
      </c>
      <c r="E330" s="71">
        <v>45643</v>
      </c>
      <c r="F330" s="65">
        <f t="shared" si="65"/>
        <v>154.85</v>
      </c>
      <c r="G330" s="65">
        <f t="shared" si="66"/>
        <v>163</v>
      </c>
      <c r="H330" s="65">
        <f t="shared" si="67"/>
        <v>166.26</v>
      </c>
      <c r="I330" s="124">
        <v>15</v>
      </c>
      <c r="J330" s="124">
        <v>139</v>
      </c>
      <c r="K330" s="66">
        <f t="shared" si="68"/>
        <v>154</v>
      </c>
      <c r="L330" s="70">
        <f t="shared" si="69"/>
        <v>0.94478527607361962</v>
      </c>
      <c r="M330" s="68"/>
    </row>
    <row r="331" spans="1:13" x14ac:dyDescent="0.25">
      <c r="A331" s="62" t="s">
        <v>615</v>
      </c>
      <c r="B331" s="63" t="s">
        <v>632</v>
      </c>
      <c r="C331" s="64" t="s">
        <v>633</v>
      </c>
      <c r="D331" s="69">
        <v>37</v>
      </c>
      <c r="E331" s="65" t="s">
        <v>862</v>
      </c>
      <c r="F331" s="65">
        <f t="shared" si="65"/>
        <v>35.15</v>
      </c>
      <c r="G331" s="65">
        <f t="shared" si="66"/>
        <v>37</v>
      </c>
      <c r="H331" s="65">
        <f t="shared" si="67"/>
        <v>37.74</v>
      </c>
      <c r="I331" s="124">
        <v>0</v>
      </c>
      <c r="J331" s="124">
        <v>31</v>
      </c>
      <c r="K331" s="66">
        <f t="shared" si="68"/>
        <v>31</v>
      </c>
      <c r="L331" s="70">
        <f t="shared" si="69"/>
        <v>0.83783783783783783</v>
      </c>
      <c r="M331" s="68"/>
    </row>
    <row r="332" spans="1:13" x14ac:dyDescent="0.25">
      <c r="A332" s="81" t="s">
        <v>615</v>
      </c>
      <c r="B332" s="82" t="s">
        <v>634</v>
      </c>
      <c r="C332" s="83" t="s">
        <v>635</v>
      </c>
      <c r="D332" s="90">
        <v>24</v>
      </c>
      <c r="E332" s="85">
        <v>22</v>
      </c>
      <c r="F332" s="85">
        <f t="shared" si="65"/>
        <v>22.799999999999997</v>
      </c>
      <c r="G332" s="85">
        <f t="shared" si="66"/>
        <v>24</v>
      </c>
      <c r="H332" s="85">
        <f t="shared" si="67"/>
        <v>24.48</v>
      </c>
      <c r="I332" s="126">
        <v>0</v>
      </c>
      <c r="J332" s="126">
        <v>17</v>
      </c>
      <c r="K332" s="86">
        <f t="shared" si="68"/>
        <v>17</v>
      </c>
      <c r="L332" s="87">
        <f t="shared" si="69"/>
        <v>0.70833333333333337</v>
      </c>
      <c r="M332" s="88"/>
    </row>
    <row r="333" spans="1:13" x14ac:dyDescent="0.25">
      <c r="A333" s="62" t="s">
        <v>615</v>
      </c>
      <c r="B333" s="63" t="s">
        <v>636</v>
      </c>
      <c r="C333" s="64" t="s">
        <v>637</v>
      </c>
      <c r="D333" s="69">
        <v>58</v>
      </c>
      <c r="E333" s="65" t="s">
        <v>862</v>
      </c>
      <c r="F333" s="65">
        <f t="shared" si="65"/>
        <v>55.099999999999994</v>
      </c>
      <c r="G333" s="65">
        <f t="shared" si="66"/>
        <v>58</v>
      </c>
      <c r="H333" s="65">
        <f t="shared" si="67"/>
        <v>59.160000000000004</v>
      </c>
      <c r="I333" s="124">
        <v>6</v>
      </c>
      <c r="J333" s="124">
        <v>43</v>
      </c>
      <c r="K333" s="66">
        <f t="shared" si="68"/>
        <v>49</v>
      </c>
      <c r="L333" s="70">
        <f t="shared" si="69"/>
        <v>0.84482758620689657</v>
      </c>
      <c r="M333" s="68"/>
    </row>
    <row r="334" spans="1:13" x14ac:dyDescent="0.25">
      <c r="A334" s="62" t="s">
        <v>615</v>
      </c>
      <c r="B334" s="63" t="s">
        <v>638</v>
      </c>
      <c r="C334" s="64" t="s">
        <v>639</v>
      </c>
      <c r="D334" s="69">
        <v>38</v>
      </c>
      <c r="E334" s="65" t="s">
        <v>862</v>
      </c>
      <c r="F334" s="65">
        <f t="shared" si="65"/>
        <v>36.1</v>
      </c>
      <c r="G334" s="65">
        <f t="shared" si="66"/>
        <v>38</v>
      </c>
      <c r="H334" s="65">
        <f t="shared" si="67"/>
        <v>38.76</v>
      </c>
      <c r="I334" s="124">
        <v>2</v>
      </c>
      <c r="J334" s="124">
        <v>31</v>
      </c>
      <c r="K334" s="66">
        <f t="shared" si="68"/>
        <v>33</v>
      </c>
      <c r="L334" s="70">
        <f t="shared" si="69"/>
        <v>0.86842105263157898</v>
      </c>
      <c r="M334" s="68"/>
    </row>
    <row r="335" spans="1:13" x14ac:dyDescent="0.25">
      <c r="A335" s="62" t="s">
        <v>615</v>
      </c>
      <c r="B335" s="63" t="s">
        <v>640</v>
      </c>
      <c r="C335" s="64" t="s">
        <v>641</v>
      </c>
      <c r="D335" s="69">
        <v>17</v>
      </c>
      <c r="E335" s="65" t="s">
        <v>862</v>
      </c>
      <c r="F335" s="65">
        <f t="shared" si="65"/>
        <v>16.149999999999999</v>
      </c>
      <c r="G335" s="65">
        <f t="shared" si="66"/>
        <v>17</v>
      </c>
      <c r="H335" s="65">
        <f t="shared" si="67"/>
        <v>17.34</v>
      </c>
      <c r="I335" s="124">
        <v>0</v>
      </c>
      <c r="J335" s="124">
        <v>13</v>
      </c>
      <c r="K335" s="66">
        <f t="shared" si="68"/>
        <v>13</v>
      </c>
      <c r="L335" s="70">
        <f t="shared" si="69"/>
        <v>0.76470588235294112</v>
      </c>
      <c r="M335" s="68"/>
    </row>
    <row r="336" spans="1:13" x14ac:dyDescent="0.25">
      <c r="A336" s="62" t="s">
        <v>615</v>
      </c>
      <c r="B336" s="63" t="s">
        <v>642</v>
      </c>
      <c r="C336" s="64" t="s">
        <v>643</v>
      </c>
      <c r="D336" s="69">
        <v>204</v>
      </c>
      <c r="E336" s="65" t="s">
        <v>862</v>
      </c>
      <c r="F336" s="65">
        <f t="shared" si="65"/>
        <v>193.79999999999998</v>
      </c>
      <c r="G336" s="65">
        <f t="shared" si="66"/>
        <v>204</v>
      </c>
      <c r="H336" s="65">
        <f t="shared" si="67"/>
        <v>208.08</v>
      </c>
      <c r="I336" s="124">
        <v>3</v>
      </c>
      <c r="J336" s="124">
        <v>178</v>
      </c>
      <c r="K336" s="66">
        <f t="shared" si="68"/>
        <v>181</v>
      </c>
      <c r="L336" s="70">
        <f t="shared" si="69"/>
        <v>0.88725490196078427</v>
      </c>
      <c r="M336" s="68"/>
    </row>
    <row r="337" spans="1:13" x14ac:dyDescent="0.25">
      <c r="A337" s="62" t="s">
        <v>615</v>
      </c>
      <c r="B337" s="63" t="s">
        <v>644</v>
      </c>
      <c r="C337" s="64" t="s">
        <v>645</v>
      </c>
      <c r="D337" s="69">
        <v>39</v>
      </c>
      <c r="E337" s="71">
        <v>45622</v>
      </c>
      <c r="F337" s="65">
        <f t="shared" si="65"/>
        <v>37.049999999999997</v>
      </c>
      <c r="G337" s="65">
        <f t="shared" si="66"/>
        <v>39</v>
      </c>
      <c r="H337" s="65">
        <f t="shared" si="67"/>
        <v>39.78</v>
      </c>
      <c r="I337" s="124">
        <v>2</v>
      </c>
      <c r="J337" s="124">
        <v>35</v>
      </c>
      <c r="K337" s="66">
        <f t="shared" si="68"/>
        <v>37</v>
      </c>
      <c r="L337" s="70">
        <f t="shared" si="69"/>
        <v>0.94871794871794868</v>
      </c>
      <c r="M337" s="68"/>
    </row>
    <row r="338" spans="1:13" x14ac:dyDescent="0.25">
      <c r="A338" s="62" t="s">
        <v>615</v>
      </c>
      <c r="B338" s="63" t="s">
        <v>646</v>
      </c>
      <c r="C338" s="64" t="s">
        <v>647</v>
      </c>
      <c r="D338" s="69">
        <v>94</v>
      </c>
      <c r="E338" s="65" t="s">
        <v>862</v>
      </c>
      <c r="F338" s="65">
        <f t="shared" si="65"/>
        <v>89.3</v>
      </c>
      <c r="G338" s="65">
        <f t="shared" si="66"/>
        <v>94</v>
      </c>
      <c r="H338" s="65">
        <f t="shared" si="67"/>
        <v>95.88</v>
      </c>
      <c r="I338" s="124">
        <v>1</v>
      </c>
      <c r="J338" s="124">
        <v>76</v>
      </c>
      <c r="K338" s="66">
        <f t="shared" si="68"/>
        <v>77</v>
      </c>
      <c r="L338" s="70">
        <f t="shared" si="69"/>
        <v>0.81914893617021278</v>
      </c>
      <c r="M338" s="68"/>
    </row>
    <row r="339" spans="1:13" x14ac:dyDescent="0.25">
      <c r="A339" s="62" t="s">
        <v>615</v>
      </c>
      <c r="B339" s="63" t="s">
        <v>648</v>
      </c>
      <c r="C339" s="64" t="s">
        <v>649</v>
      </c>
      <c r="D339" s="69">
        <v>315</v>
      </c>
      <c r="E339" s="65" t="s">
        <v>862</v>
      </c>
      <c r="F339" s="65">
        <f t="shared" si="65"/>
        <v>299.25</v>
      </c>
      <c r="G339" s="65">
        <f t="shared" si="66"/>
        <v>315</v>
      </c>
      <c r="H339" s="65">
        <f t="shared" si="67"/>
        <v>321.3</v>
      </c>
      <c r="I339" s="124">
        <v>7</v>
      </c>
      <c r="J339" s="124">
        <v>249</v>
      </c>
      <c r="K339" s="66">
        <f t="shared" si="68"/>
        <v>256</v>
      </c>
      <c r="L339" s="70">
        <f t="shared" si="69"/>
        <v>0.8126984126984127</v>
      </c>
      <c r="M339" s="68"/>
    </row>
    <row r="340" spans="1:13" x14ac:dyDescent="0.25">
      <c r="A340" s="62" t="s">
        <v>615</v>
      </c>
      <c r="B340" s="63" t="s">
        <v>650</v>
      </c>
      <c r="C340" s="64" t="s">
        <v>651</v>
      </c>
      <c r="D340" s="69">
        <v>17</v>
      </c>
      <c r="E340" s="65" t="s">
        <v>862</v>
      </c>
      <c r="F340" s="65">
        <f t="shared" si="65"/>
        <v>16.149999999999999</v>
      </c>
      <c r="G340" s="65">
        <f t="shared" si="66"/>
        <v>17</v>
      </c>
      <c r="H340" s="65">
        <f t="shared" si="67"/>
        <v>17.34</v>
      </c>
      <c r="I340" s="124">
        <v>0</v>
      </c>
      <c r="J340" s="124">
        <v>14</v>
      </c>
      <c r="K340" s="66">
        <f t="shared" si="68"/>
        <v>14</v>
      </c>
      <c r="L340" s="70">
        <f t="shared" si="69"/>
        <v>0.82352941176470584</v>
      </c>
      <c r="M340" s="68"/>
    </row>
    <row r="341" spans="1:13" x14ac:dyDescent="0.25">
      <c r="A341" s="62" t="s">
        <v>615</v>
      </c>
      <c r="B341" s="63" t="s">
        <v>652</v>
      </c>
      <c r="C341" s="64" t="s">
        <v>653</v>
      </c>
      <c r="D341" s="69">
        <v>20</v>
      </c>
      <c r="E341" s="65" t="s">
        <v>862</v>
      </c>
      <c r="F341" s="65">
        <f t="shared" si="65"/>
        <v>19</v>
      </c>
      <c r="G341" s="65">
        <f t="shared" si="66"/>
        <v>20</v>
      </c>
      <c r="H341" s="65">
        <f t="shared" si="67"/>
        <v>20.399999999999999</v>
      </c>
      <c r="I341" s="124">
        <v>0</v>
      </c>
      <c r="J341" s="124">
        <v>16</v>
      </c>
      <c r="K341" s="66">
        <f t="shared" si="68"/>
        <v>16</v>
      </c>
      <c r="L341" s="70">
        <f t="shared" si="69"/>
        <v>0.8</v>
      </c>
      <c r="M341" s="68"/>
    </row>
    <row r="342" spans="1:13" x14ac:dyDescent="0.25">
      <c r="A342" s="81" t="s">
        <v>615</v>
      </c>
      <c r="B342" s="82" t="s">
        <v>654</v>
      </c>
      <c r="C342" s="83" t="s">
        <v>655</v>
      </c>
      <c r="D342" s="90">
        <v>17</v>
      </c>
      <c r="E342" s="107">
        <v>45671</v>
      </c>
      <c r="F342" s="85">
        <f t="shared" si="65"/>
        <v>16.149999999999999</v>
      </c>
      <c r="G342" s="85">
        <f t="shared" si="66"/>
        <v>17</v>
      </c>
      <c r="H342" s="85">
        <f t="shared" si="67"/>
        <v>17.34</v>
      </c>
      <c r="I342" s="126">
        <v>0</v>
      </c>
      <c r="J342" s="126">
        <v>17</v>
      </c>
      <c r="K342" s="86">
        <f t="shared" si="68"/>
        <v>17</v>
      </c>
      <c r="L342" s="87">
        <f t="shared" si="69"/>
        <v>1</v>
      </c>
      <c r="M342" s="88"/>
    </row>
    <row r="343" spans="1:13" x14ac:dyDescent="0.25">
      <c r="A343" s="62" t="s">
        <v>615</v>
      </c>
      <c r="B343" s="63" t="s">
        <v>656</v>
      </c>
      <c r="C343" s="64" t="s">
        <v>657</v>
      </c>
      <c r="D343" s="69">
        <v>82</v>
      </c>
      <c r="E343" s="71">
        <v>45685</v>
      </c>
      <c r="F343" s="65">
        <f t="shared" si="65"/>
        <v>77.899999999999991</v>
      </c>
      <c r="G343" s="65">
        <f t="shared" si="66"/>
        <v>82</v>
      </c>
      <c r="H343" s="65">
        <f t="shared" si="67"/>
        <v>83.64</v>
      </c>
      <c r="I343" s="124">
        <v>10</v>
      </c>
      <c r="J343" s="124">
        <v>63</v>
      </c>
      <c r="K343" s="66">
        <f t="shared" si="68"/>
        <v>73</v>
      </c>
      <c r="L343" s="70">
        <f t="shared" si="69"/>
        <v>0.8902439024390244</v>
      </c>
      <c r="M343" s="68"/>
    </row>
    <row r="344" spans="1:13" x14ac:dyDescent="0.25">
      <c r="A344" s="81" t="s">
        <v>615</v>
      </c>
      <c r="B344" s="82" t="s">
        <v>658</v>
      </c>
      <c r="C344" s="83" t="s">
        <v>659</v>
      </c>
      <c r="D344" s="90">
        <v>33</v>
      </c>
      <c r="E344" s="85">
        <f>D344*0.85</f>
        <v>28.05</v>
      </c>
      <c r="F344" s="85">
        <f t="shared" si="65"/>
        <v>31.349999999999998</v>
      </c>
      <c r="G344" s="85">
        <f t="shared" si="66"/>
        <v>33</v>
      </c>
      <c r="H344" s="85">
        <f t="shared" si="67"/>
        <v>33.660000000000004</v>
      </c>
      <c r="I344" s="126">
        <v>0</v>
      </c>
      <c r="J344" s="126">
        <v>25</v>
      </c>
      <c r="K344" s="86">
        <f t="shared" si="68"/>
        <v>25</v>
      </c>
      <c r="L344" s="87">
        <f t="shared" si="69"/>
        <v>0.75757575757575757</v>
      </c>
      <c r="M344" s="88"/>
    </row>
    <row r="345" spans="1:13" x14ac:dyDescent="0.25">
      <c r="A345" s="62" t="s">
        <v>615</v>
      </c>
      <c r="B345" s="63" t="s">
        <v>660</v>
      </c>
      <c r="C345" s="64" t="s">
        <v>661</v>
      </c>
      <c r="D345" s="69">
        <v>54</v>
      </c>
      <c r="E345" s="71">
        <v>45643</v>
      </c>
      <c r="F345" s="65">
        <f t="shared" si="65"/>
        <v>51.3</v>
      </c>
      <c r="G345" s="65">
        <f t="shared" si="66"/>
        <v>54</v>
      </c>
      <c r="H345" s="65">
        <f t="shared" si="67"/>
        <v>55.08</v>
      </c>
      <c r="I345" s="124">
        <v>0</v>
      </c>
      <c r="J345" s="124">
        <v>50</v>
      </c>
      <c r="K345" s="66">
        <f t="shared" si="68"/>
        <v>50</v>
      </c>
      <c r="L345" s="70">
        <f t="shared" si="69"/>
        <v>0.92592592592592593</v>
      </c>
      <c r="M345" s="68"/>
    </row>
    <row r="346" spans="1:13" x14ac:dyDescent="0.25">
      <c r="A346" s="62" t="s">
        <v>615</v>
      </c>
      <c r="B346" s="63" t="s">
        <v>662</v>
      </c>
      <c r="C346" s="64" t="s">
        <v>663</v>
      </c>
      <c r="D346" s="69">
        <v>52</v>
      </c>
      <c r="E346" s="71">
        <v>45622</v>
      </c>
      <c r="F346" s="65">
        <f t="shared" si="65"/>
        <v>49.4</v>
      </c>
      <c r="G346" s="65">
        <f t="shared" si="66"/>
        <v>52</v>
      </c>
      <c r="H346" s="65">
        <f t="shared" si="67"/>
        <v>53.04</v>
      </c>
      <c r="I346" s="124">
        <v>4</v>
      </c>
      <c r="J346" s="124">
        <v>43</v>
      </c>
      <c r="K346" s="66">
        <f t="shared" si="68"/>
        <v>47</v>
      </c>
      <c r="L346" s="70">
        <f t="shared" si="69"/>
        <v>0.90384615384615385</v>
      </c>
      <c r="M346" s="68"/>
    </row>
    <row r="347" spans="1:13" x14ac:dyDescent="0.25">
      <c r="A347" s="62" t="s">
        <v>615</v>
      </c>
      <c r="B347" s="63" t="s">
        <v>664</v>
      </c>
      <c r="C347" s="64" t="s">
        <v>665</v>
      </c>
      <c r="D347" s="69">
        <v>19</v>
      </c>
      <c r="E347" s="65" t="s">
        <v>862</v>
      </c>
      <c r="F347" s="65">
        <f t="shared" si="65"/>
        <v>18.05</v>
      </c>
      <c r="G347" s="65">
        <f t="shared" si="66"/>
        <v>19</v>
      </c>
      <c r="H347" s="65">
        <f t="shared" si="67"/>
        <v>19.38</v>
      </c>
      <c r="I347" s="124">
        <v>0</v>
      </c>
      <c r="J347" s="124">
        <v>16</v>
      </c>
      <c r="K347" s="66">
        <f t="shared" si="68"/>
        <v>16</v>
      </c>
      <c r="L347" s="70">
        <f t="shared" si="69"/>
        <v>0.84210526315789469</v>
      </c>
      <c r="M347" s="68"/>
    </row>
    <row r="348" spans="1:13" x14ac:dyDescent="0.25">
      <c r="A348" s="62" t="s">
        <v>615</v>
      </c>
      <c r="B348" s="63" t="s">
        <v>666</v>
      </c>
      <c r="C348" s="64" t="s">
        <v>667</v>
      </c>
      <c r="D348" s="69">
        <v>49</v>
      </c>
      <c r="E348" s="71">
        <v>45671</v>
      </c>
      <c r="F348" s="65">
        <f t="shared" si="65"/>
        <v>46.55</v>
      </c>
      <c r="G348" s="65">
        <f t="shared" si="66"/>
        <v>49</v>
      </c>
      <c r="H348" s="65">
        <f t="shared" si="67"/>
        <v>49.980000000000004</v>
      </c>
      <c r="I348" s="124">
        <v>0</v>
      </c>
      <c r="J348" s="124">
        <v>43</v>
      </c>
      <c r="K348" s="66">
        <f t="shared" si="68"/>
        <v>43</v>
      </c>
      <c r="L348" s="70">
        <f t="shared" si="69"/>
        <v>0.87755102040816324</v>
      </c>
      <c r="M348" s="68"/>
    </row>
    <row r="349" spans="1:13" x14ac:dyDescent="0.25">
      <c r="A349" s="62" t="s">
        <v>615</v>
      </c>
      <c r="B349" s="63" t="s">
        <v>668</v>
      </c>
      <c r="C349" s="64" t="s">
        <v>669</v>
      </c>
      <c r="D349" s="69">
        <v>27</v>
      </c>
      <c r="E349" s="65" t="s">
        <v>862</v>
      </c>
      <c r="F349" s="65">
        <f t="shared" si="65"/>
        <v>25.65</v>
      </c>
      <c r="G349" s="65">
        <f t="shared" si="66"/>
        <v>27</v>
      </c>
      <c r="H349" s="65">
        <f t="shared" si="67"/>
        <v>27.54</v>
      </c>
      <c r="I349" s="124">
        <v>1</v>
      </c>
      <c r="J349" s="124">
        <v>20</v>
      </c>
      <c r="K349" s="66">
        <f t="shared" si="68"/>
        <v>21</v>
      </c>
      <c r="L349" s="70">
        <f t="shared" si="69"/>
        <v>0.77777777777777779</v>
      </c>
      <c r="M349" s="68"/>
    </row>
    <row r="350" spans="1:13" x14ac:dyDescent="0.25">
      <c r="A350" s="62" t="s">
        <v>615</v>
      </c>
      <c r="B350" s="63" t="s">
        <v>670</v>
      </c>
      <c r="C350" s="64" t="s">
        <v>671</v>
      </c>
      <c r="D350" s="69">
        <v>109</v>
      </c>
      <c r="E350" s="71">
        <v>45635</v>
      </c>
      <c r="F350" s="65">
        <f t="shared" si="65"/>
        <v>103.55</v>
      </c>
      <c r="G350" s="65">
        <f t="shared" si="66"/>
        <v>109</v>
      </c>
      <c r="H350" s="65">
        <f t="shared" si="67"/>
        <v>111.18</v>
      </c>
      <c r="I350" s="124">
        <v>30</v>
      </c>
      <c r="J350" s="124">
        <v>71</v>
      </c>
      <c r="K350" s="66">
        <f t="shared" si="68"/>
        <v>101</v>
      </c>
      <c r="L350" s="70">
        <f t="shared" si="69"/>
        <v>0.92660550458715596</v>
      </c>
      <c r="M350" s="68"/>
    </row>
    <row r="351" spans="1:13" x14ac:dyDescent="0.25">
      <c r="A351" s="72" t="s">
        <v>615</v>
      </c>
      <c r="B351" s="73" t="s">
        <v>672</v>
      </c>
      <c r="C351" s="74" t="s">
        <v>673</v>
      </c>
      <c r="D351" s="89">
        <v>34</v>
      </c>
      <c r="E351" s="80">
        <v>45651</v>
      </c>
      <c r="F351" s="80">
        <v>45651</v>
      </c>
      <c r="G351" s="80">
        <v>45651</v>
      </c>
      <c r="H351" s="80">
        <v>45651</v>
      </c>
      <c r="I351" s="125">
        <v>1</v>
      </c>
      <c r="J351" s="125">
        <v>35</v>
      </c>
      <c r="K351" s="78">
        <f t="shared" si="68"/>
        <v>36</v>
      </c>
      <c r="L351" s="79">
        <f t="shared" si="69"/>
        <v>1.0588235294117647</v>
      </c>
      <c r="M351" s="80">
        <v>45651</v>
      </c>
    </row>
    <row r="352" spans="1:13" x14ac:dyDescent="0.25">
      <c r="A352" s="62" t="s">
        <v>615</v>
      </c>
      <c r="B352" s="63" t="s">
        <v>674</v>
      </c>
      <c r="C352" s="64" t="s">
        <v>675</v>
      </c>
      <c r="D352" s="69">
        <v>27</v>
      </c>
      <c r="E352" s="65" t="s">
        <v>862</v>
      </c>
      <c r="F352" s="65">
        <f t="shared" si="65"/>
        <v>25.65</v>
      </c>
      <c r="G352" s="65">
        <f t="shared" si="66"/>
        <v>27</v>
      </c>
      <c r="H352" s="65">
        <f t="shared" si="67"/>
        <v>27.54</v>
      </c>
      <c r="I352" s="124">
        <v>0</v>
      </c>
      <c r="J352" s="124">
        <v>22</v>
      </c>
      <c r="K352" s="66">
        <f t="shared" si="68"/>
        <v>22</v>
      </c>
      <c r="L352" s="70">
        <f t="shared" si="69"/>
        <v>0.81481481481481477</v>
      </c>
      <c r="M352" s="68"/>
    </row>
    <row r="353" spans="1:13" x14ac:dyDescent="0.25">
      <c r="A353" s="62" t="s">
        <v>615</v>
      </c>
      <c r="B353" s="63" t="s">
        <v>676</v>
      </c>
      <c r="C353" s="64" t="s">
        <v>677</v>
      </c>
      <c r="D353" s="69">
        <v>18</v>
      </c>
      <c r="E353" s="71">
        <v>45643</v>
      </c>
      <c r="F353" s="65">
        <f t="shared" si="65"/>
        <v>17.099999999999998</v>
      </c>
      <c r="G353" s="65">
        <f t="shared" si="66"/>
        <v>18</v>
      </c>
      <c r="H353" s="65">
        <f t="shared" si="67"/>
        <v>18.36</v>
      </c>
      <c r="I353" s="124">
        <v>0</v>
      </c>
      <c r="J353" s="124">
        <v>17</v>
      </c>
      <c r="K353" s="66">
        <f t="shared" si="68"/>
        <v>17</v>
      </c>
      <c r="L353" s="70">
        <f t="shared" si="69"/>
        <v>0.94444444444444442</v>
      </c>
      <c r="M353" s="68"/>
    </row>
    <row r="354" spans="1:13" x14ac:dyDescent="0.25">
      <c r="A354" s="81" t="s">
        <v>615</v>
      </c>
      <c r="B354" s="82" t="s">
        <v>678</v>
      </c>
      <c r="C354" s="83" t="s">
        <v>679</v>
      </c>
      <c r="D354" s="84">
        <v>6</v>
      </c>
      <c r="E354" s="85">
        <f>D354*0.85</f>
        <v>5.0999999999999996</v>
      </c>
      <c r="F354" s="85">
        <f t="shared" si="65"/>
        <v>5.6999999999999993</v>
      </c>
      <c r="G354" s="85">
        <f t="shared" si="66"/>
        <v>6</v>
      </c>
      <c r="H354" s="85">
        <f t="shared" si="67"/>
        <v>6.12</v>
      </c>
      <c r="I354" s="126">
        <v>0</v>
      </c>
      <c r="J354" s="126">
        <v>6</v>
      </c>
      <c r="K354" s="86">
        <f t="shared" si="68"/>
        <v>6</v>
      </c>
      <c r="L354" s="87">
        <f t="shared" si="69"/>
        <v>1</v>
      </c>
      <c r="M354" s="88">
        <v>45601</v>
      </c>
    </row>
    <row r="355" spans="1:13" x14ac:dyDescent="0.25">
      <c r="A355" s="62" t="s">
        <v>615</v>
      </c>
      <c r="B355" s="63" t="s">
        <v>680</v>
      </c>
      <c r="C355" s="64" t="s">
        <v>681</v>
      </c>
      <c r="D355" s="69">
        <v>32</v>
      </c>
      <c r="E355" s="71">
        <v>45671</v>
      </c>
      <c r="F355" s="65">
        <f t="shared" si="65"/>
        <v>30.4</v>
      </c>
      <c r="G355" s="65">
        <f t="shared" si="66"/>
        <v>32</v>
      </c>
      <c r="H355" s="65">
        <f t="shared" si="67"/>
        <v>32.64</v>
      </c>
      <c r="I355" s="124">
        <v>0</v>
      </c>
      <c r="J355" s="124">
        <v>28</v>
      </c>
      <c r="K355" s="66">
        <f t="shared" si="68"/>
        <v>28</v>
      </c>
      <c r="L355" s="70">
        <f t="shared" si="69"/>
        <v>0.875</v>
      </c>
      <c r="M355" s="68"/>
    </row>
    <row r="356" spans="1:13" x14ac:dyDescent="0.25">
      <c r="A356" s="62" t="s">
        <v>615</v>
      </c>
      <c r="B356" s="63" t="s">
        <v>682</v>
      </c>
      <c r="C356" s="64" t="s">
        <v>683</v>
      </c>
      <c r="D356" s="69">
        <v>23</v>
      </c>
      <c r="E356" s="65" t="s">
        <v>862</v>
      </c>
      <c r="F356" s="65">
        <f t="shared" si="65"/>
        <v>21.849999999999998</v>
      </c>
      <c r="G356" s="65">
        <f t="shared" si="66"/>
        <v>23</v>
      </c>
      <c r="H356" s="65">
        <f t="shared" si="67"/>
        <v>23.46</v>
      </c>
      <c r="I356" s="124">
        <v>1</v>
      </c>
      <c r="J356" s="124">
        <v>16</v>
      </c>
      <c r="K356" s="66">
        <f t="shared" si="68"/>
        <v>17</v>
      </c>
      <c r="L356" s="70">
        <f t="shared" si="69"/>
        <v>0.73913043478260865</v>
      </c>
      <c r="M356" s="68"/>
    </row>
    <row r="357" spans="1:13" x14ac:dyDescent="0.25">
      <c r="A357" s="62" t="s">
        <v>615</v>
      </c>
      <c r="B357" s="63" t="s">
        <v>684</v>
      </c>
      <c r="C357" s="64" t="s">
        <v>685</v>
      </c>
      <c r="D357" s="69">
        <v>12</v>
      </c>
      <c r="E357" s="65" t="s">
        <v>862</v>
      </c>
      <c r="F357" s="65">
        <f t="shared" si="65"/>
        <v>11.399999999999999</v>
      </c>
      <c r="G357" s="65">
        <f t="shared" si="66"/>
        <v>12</v>
      </c>
      <c r="H357" s="65">
        <f t="shared" si="67"/>
        <v>12.24</v>
      </c>
      <c r="I357" s="124">
        <v>0</v>
      </c>
      <c r="J357" s="124">
        <v>9</v>
      </c>
      <c r="K357" s="66">
        <f t="shared" si="68"/>
        <v>9</v>
      </c>
      <c r="L357" s="70">
        <f t="shared" si="69"/>
        <v>0.75</v>
      </c>
      <c r="M357" s="68"/>
    </row>
    <row r="358" spans="1:13" x14ac:dyDescent="0.25">
      <c r="A358" s="62" t="s">
        <v>615</v>
      </c>
      <c r="B358" s="63" t="s">
        <v>686</v>
      </c>
      <c r="C358" s="64" t="s">
        <v>687</v>
      </c>
      <c r="D358" s="69">
        <v>34</v>
      </c>
      <c r="E358" s="65" t="s">
        <v>862</v>
      </c>
      <c r="F358" s="65">
        <f t="shared" si="65"/>
        <v>32.299999999999997</v>
      </c>
      <c r="G358" s="65">
        <f t="shared" si="66"/>
        <v>34</v>
      </c>
      <c r="H358" s="65">
        <f t="shared" si="67"/>
        <v>34.68</v>
      </c>
      <c r="I358" s="124">
        <v>0</v>
      </c>
      <c r="J358" s="124">
        <v>23</v>
      </c>
      <c r="K358" s="66">
        <f t="shared" si="68"/>
        <v>23</v>
      </c>
      <c r="L358" s="70">
        <f t="shared" si="69"/>
        <v>0.67647058823529416</v>
      </c>
      <c r="M358" s="68"/>
    </row>
    <row r="359" spans="1:13" x14ac:dyDescent="0.25">
      <c r="A359" s="62" t="s">
        <v>615</v>
      </c>
      <c r="B359" s="63" t="s">
        <v>688</v>
      </c>
      <c r="C359" s="64" t="s">
        <v>689</v>
      </c>
      <c r="D359" s="69">
        <v>135</v>
      </c>
      <c r="E359" s="65" t="s">
        <v>862</v>
      </c>
      <c r="F359" s="65">
        <f t="shared" si="65"/>
        <v>128.25</v>
      </c>
      <c r="G359" s="65">
        <f t="shared" si="66"/>
        <v>135</v>
      </c>
      <c r="H359" s="65">
        <f t="shared" si="67"/>
        <v>137.69999999999999</v>
      </c>
      <c r="I359" s="124">
        <v>18</v>
      </c>
      <c r="J359" s="124">
        <v>106</v>
      </c>
      <c r="K359" s="66">
        <f t="shared" si="68"/>
        <v>124</v>
      </c>
      <c r="L359" s="70">
        <f t="shared" si="69"/>
        <v>0.91851851851851851</v>
      </c>
      <c r="M359" s="68"/>
    </row>
    <row r="360" spans="1:13" x14ac:dyDescent="0.25">
      <c r="A360" s="72" t="s">
        <v>615</v>
      </c>
      <c r="B360" s="73" t="s">
        <v>690</v>
      </c>
      <c r="C360" s="74" t="s">
        <v>691</v>
      </c>
      <c r="D360" s="89">
        <v>62</v>
      </c>
      <c r="E360" s="76">
        <v>45622</v>
      </c>
      <c r="F360" s="76">
        <v>45685</v>
      </c>
      <c r="G360" s="80">
        <v>45709</v>
      </c>
      <c r="H360" s="80">
        <v>45709</v>
      </c>
      <c r="I360" s="125">
        <v>6</v>
      </c>
      <c r="J360" s="125">
        <v>60</v>
      </c>
      <c r="K360" s="78">
        <f t="shared" si="68"/>
        <v>66</v>
      </c>
      <c r="L360" s="79">
        <f t="shared" si="69"/>
        <v>1.064516129032258</v>
      </c>
      <c r="M360" s="80">
        <v>45709</v>
      </c>
    </row>
    <row r="361" spans="1:13" x14ac:dyDescent="0.25">
      <c r="A361" s="81" t="s">
        <v>615</v>
      </c>
      <c r="B361" s="82" t="s">
        <v>692</v>
      </c>
      <c r="C361" s="83" t="s">
        <v>693</v>
      </c>
      <c r="D361" s="90">
        <v>13</v>
      </c>
      <c r="E361" s="85">
        <f>D361*0.85</f>
        <v>11.049999999999999</v>
      </c>
      <c r="F361" s="85">
        <f>D361*0.95</f>
        <v>12.35</v>
      </c>
      <c r="G361" s="85">
        <f t="shared" si="66"/>
        <v>13</v>
      </c>
      <c r="H361" s="85">
        <f t="shared" si="67"/>
        <v>13.26</v>
      </c>
      <c r="I361" s="126">
        <v>0</v>
      </c>
      <c r="J361" s="126">
        <v>13</v>
      </c>
      <c r="K361" s="86">
        <f t="shared" si="68"/>
        <v>13</v>
      </c>
      <c r="L361" s="87">
        <f t="shared" si="69"/>
        <v>1</v>
      </c>
      <c r="M361" s="88"/>
    </row>
    <row r="362" spans="1:13" x14ac:dyDescent="0.25">
      <c r="A362" s="62" t="s">
        <v>615</v>
      </c>
      <c r="B362" s="63" t="s">
        <v>694</v>
      </c>
      <c r="C362" s="64" t="s">
        <v>695</v>
      </c>
      <c r="D362" s="69">
        <v>39</v>
      </c>
      <c r="E362" s="65" t="s">
        <v>862</v>
      </c>
      <c r="F362" s="65">
        <f>D362*0.95</f>
        <v>37.049999999999997</v>
      </c>
      <c r="G362" s="65">
        <f t="shared" si="66"/>
        <v>39</v>
      </c>
      <c r="H362" s="65">
        <f t="shared" si="67"/>
        <v>39.78</v>
      </c>
      <c r="I362" s="124">
        <v>0</v>
      </c>
      <c r="J362" s="124">
        <v>30</v>
      </c>
      <c r="K362" s="66">
        <f t="shared" si="68"/>
        <v>30</v>
      </c>
      <c r="L362" s="70">
        <f t="shared" si="69"/>
        <v>0.76923076923076927</v>
      </c>
      <c r="M362" s="68"/>
    </row>
    <row r="363" spans="1:13" x14ac:dyDescent="0.25">
      <c r="A363" s="62" t="s">
        <v>615</v>
      </c>
      <c r="B363" s="63" t="s">
        <v>696</v>
      </c>
      <c r="C363" s="64" t="s">
        <v>697</v>
      </c>
      <c r="D363" s="69">
        <v>47</v>
      </c>
      <c r="E363" s="71">
        <v>45622</v>
      </c>
      <c r="F363" s="65">
        <f>D363*0.95</f>
        <v>44.65</v>
      </c>
      <c r="G363" s="65">
        <f t="shared" si="66"/>
        <v>47</v>
      </c>
      <c r="H363" s="65">
        <f t="shared" si="67"/>
        <v>47.94</v>
      </c>
      <c r="I363" s="124">
        <v>0</v>
      </c>
      <c r="J363" s="124">
        <v>44</v>
      </c>
      <c r="K363" s="66">
        <f t="shared" si="68"/>
        <v>44</v>
      </c>
      <c r="L363" s="70">
        <f t="shared" si="69"/>
        <v>0.93617021276595747</v>
      </c>
      <c r="M363" s="68"/>
    </row>
    <row r="364" spans="1:13" x14ac:dyDescent="0.25">
      <c r="A364" s="62" t="s">
        <v>615</v>
      </c>
      <c r="B364" s="63" t="s">
        <v>698</v>
      </c>
      <c r="C364" s="64" t="s">
        <v>699</v>
      </c>
      <c r="D364" s="69">
        <v>19</v>
      </c>
      <c r="E364" s="65" t="s">
        <v>862</v>
      </c>
      <c r="F364" s="65">
        <f>D364*0.95</f>
        <v>18.05</v>
      </c>
      <c r="G364" s="65">
        <f t="shared" si="66"/>
        <v>19</v>
      </c>
      <c r="H364" s="65">
        <f t="shared" si="67"/>
        <v>19.38</v>
      </c>
      <c r="I364" s="124">
        <v>1</v>
      </c>
      <c r="J364" s="124">
        <v>15</v>
      </c>
      <c r="K364" s="66">
        <f t="shared" si="68"/>
        <v>16</v>
      </c>
      <c r="L364" s="70">
        <f t="shared" si="69"/>
        <v>0.84210526315789469</v>
      </c>
      <c r="M364" s="68"/>
    </row>
    <row r="365" spans="1:13" x14ac:dyDescent="0.25">
      <c r="A365" s="62" t="s">
        <v>615</v>
      </c>
      <c r="B365" s="63" t="s">
        <v>700</v>
      </c>
      <c r="C365" s="64" t="s">
        <v>701</v>
      </c>
      <c r="D365" s="69">
        <v>29</v>
      </c>
      <c r="E365" s="65" t="s">
        <v>862</v>
      </c>
      <c r="F365" s="65">
        <f>D365*0.95</f>
        <v>27.549999999999997</v>
      </c>
      <c r="G365" s="65">
        <f t="shared" si="66"/>
        <v>29</v>
      </c>
      <c r="H365" s="65">
        <f t="shared" si="67"/>
        <v>29.580000000000002</v>
      </c>
      <c r="I365" s="124">
        <v>0</v>
      </c>
      <c r="J365" s="124">
        <v>25</v>
      </c>
      <c r="K365" s="66">
        <f>SUM(I365:J365)</f>
        <v>25</v>
      </c>
      <c r="L365" s="70">
        <f t="shared" si="69"/>
        <v>0.86206896551724133</v>
      </c>
      <c r="M365" s="68"/>
    </row>
    <row r="366" spans="1:13" x14ac:dyDescent="0.25">
      <c r="A366" s="62"/>
      <c r="B366" s="63"/>
      <c r="C366" s="142" t="s">
        <v>2</v>
      </c>
      <c r="D366" s="142">
        <v>2944</v>
      </c>
      <c r="E366" s="137"/>
      <c r="F366" s="137"/>
      <c r="G366" s="137"/>
      <c r="H366" s="137"/>
      <c r="I366" s="142">
        <f>SUM(I322:I365)</f>
        <v>178</v>
      </c>
      <c r="J366" s="142">
        <f>SUM(J322:J365)</f>
        <v>2413</v>
      </c>
      <c r="K366" s="142">
        <f>SUM(K322:K365)</f>
        <v>2591</v>
      </c>
      <c r="L366" s="143">
        <f>K366/D366</f>
        <v>0.88009510869565222</v>
      </c>
      <c r="M366" s="68"/>
    </row>
    <row r="367" spans="1:13" x14ac:dyDescent="0.25">
      <c r="A367" s="62" t="s">
        <v>702</v>
      </c>
      <c r="B367" s="63" t="s">
        <v>703</v>
      </c>
      <c r="C367" s="64" t="s">
        <v>704</v>
      </c>
      <c r="D367" s="69">
        <v>104</v>
      </c>
      <c r="E367" s="65" t="s">
        <v>862</v>
      </c>
      <c r="F367" s="65">
        <f t="shared" ref="F367:F385" si="70">D367*0.95</f>
        <v>98.8</v>
      </c>
      <c r="G367" s="65">
        <f t="shared" ref="G367:G408" si="71">D367*100%</f>
        <v>104</v>
      </c>
      <c r="H367" s="65">
        <f t="shared" ref="H367:H408" si="72">D367*102%</f>
        <v>106.08</v>
      </c>
      <c r="I367" s="124">
        <v>1</v>
      </c>
      <c r="J367" s="124">
        <v>81</v>
      </c>
      <c r="K367" s="66">
        <f t="shared" ref="K367:K408" si="73">I367+J367</f>
        <v>82</v>
      </c>
      <c r="L367" s="70">
        <f t="shared" ref="L367:L397" si="74">K367/D367</f>
        <v>0.78846153846153844</v>
      </c>
      <c r="M367" s="68"/>
    </row>
    <row r="368" spans="1:13" x14ac:dyDescent="0.25">
      <c r="A368" s="72" t="s">
        <v>702</v>
      </c>
      <c r="B368" s="73" t="s">
        <v>705</v>
      </c>
      <c r="C368" s="74" t="s">
        <v>706</v>
      </c>
      <c r="D368" s="89">
        <v>8</v>
      </c>
      <c r="E368" s="80">
        <v>45595</v>
      </c>
      <c r="F368" s="80">
        <v>45595</v>
      </c>
      <c r="G368" s="80">
        <v>45595</v>
      </c>
      <c r="H368" s="80">
        <v>45595</v>
      </c>
      <c r="I368" s="125">
        <v>1</v>
      </c>
      <c r="J368" s="125">
        <v>8</v>
      </c>
      <c r="K368" s="78">
        <f t="shared" si="73"/>
        <v>9</v>
      </c>
      <c r="L368" s="79">
        <f t="shared" si="74"/>
        <v>1.125</v>
      </c>
      <c r="M368" s="80">
        <v>45595</v>
      </c>
    </row>
    <row r="369" spans="1:13" x14ac:dyDescent="0.25">
      <c r="A369" s="62" t="s">
        <v>702</v>
      </c>
      <c r="B369" s="63" t="s">
        <v>707</v>
      </c>
      <c r="C369" s="64" t="s">
        <v>708</v>
      </c>
      <c r="D369" s="69">
        <v>147</v>
      </c>
      <c r="E369" s="65" t="s">
        <v>862</v>
      </c>
      <c r="F369" s="65">
        <f t="shared" si="70"/>
        <v>139.65</v>
      </c>
      <c r="G369" s="65">
        <f t="shared" si="71"/>
        <v>147</v>
      </c>
      <c r="H369" s="65">
        <f t="shared" si="72"/>
        <v>149.94</v>
      </c>
      <c r="I369" s="124">
        <v>3</v>
      </c>
      <c r="J369" s="124">
        <v>118</v>
      </c>
      <c r="K369" s="66">
        <f t="shared" si="73"/>
        <v>121</v>
      </c>
      <c r="L369" s="70">
        <f t="shared" si="74"/>
        <v>0.8231292517006803</v>
      </c>
      <c r="M369" s="68"/>
    </row>
    <row r="370" spans="1:13" x14ac:dyDescent="0.25">
      <c r="A370" s="62" t="s">
        <v>702</v>
      </c>
      <c r="B370" s="63" t="s">
        <v>709</v>
      </c>
      <c r="C370" s="64" t="s">
        <v>710</v>
      </c>
      <c r="D370" s="69">
        <v>13</v>
      </c>
      <c r="E370" s="65" t="s">
        <v>862</v>
      </c>
      <c r="F370" s="65">
        <f t="shared" si="70"/>
        <v>12.35</v>
      </c>
      <c r="G370" s="65">
        <f t="shared" si="71"/>
        <v>13</v>
      </c>
      <c r="H370" s="65">
        <f t="shared" si="72"/>
        <v>13.26</v>
      </c>
      <c r="I370" s="124">
        <v>0</v>
      </c>
      <c r="J370" s="124">
        <v>10</v>
      </c>
      <c r="K370" s="66">
        <f t="shared" si="73"/>
        <v>10</v>
      </c>
      <c r="L370" s="70">
        <f t="shared" si="74"/>
        <v>0.76923076923076927</v>
      </c>
      <c r="M370" s="68"/>
    </row>
    <row r="371" spans="1:13" x14ac:dyDescent="0.25">
      <c r="A371" s="62" t="s">
        <v>702</v>
      </c>
      <c r="B371" s="63" t="s">
        <v>711</v>
      </c>
      <c r="C371" s="64" t="s">
        <v>712</v>
      </c>
      <c r="D371" s="69">
        <v>183</v>
      </c>
      <c r="E371" s="71">
        <v>45699</v>
      </c>
      <c r="F371" s="65">
        <f t="shared" si="70"/>
        <v>173.85</v>
      </c>
      <c r="G371" s="65">
        <f t="shared" si="71"/>
        <v>183</v>
      </c>
      <c r="H371" s="65">
        <f t="shared" si="72"/>
        <v>186.66</v>
      </c>
      <c r="I371" s="124">
        <v>7</v>
      </c>
      <c r="J371" s="124">
        <v>160</v>
      </c>
      <c r="K371" s="66">
        <f t="shared" si="73"/>
        <v>167</v>
      </c>
      <c r="L371" s="70">
        <f t="shared" si="74"/>
        <v>0.91256830601092898</v>
      </c>
      <c r="M371" s="68"/>
    </row>
    <row r="372" spans="1:13" x14ac:dyDescent="0.25">
      <c r="A372" s="62" t="s">
        <v>702</v>
      </c>
      <c r="B372" s="63" t="s">
        <v>713</v>
      </c>
      <c r="C372" s="64" t="s">
        <v>714</v>
      </c>
      <c r="D372" s="69">
        <v>193</v>
      </c>
      <c r="E372" s="71">
        <v>45724</v>
      </c>
      <c r="F372" s="65">
        <f t="shared" si="70"/>
        <v>183.35</v>
      </c>
      <c r="G372" s="65">
        <f t="shared" si="71"/>
        <v>193</v>
      </c>
      <c r="H372" s="65">
        <f t="shared" si="72"/>
        <v>196.86</v>
      </c>
      <c r="I372" s="124">
        <v>20</v>
      </c>
      <c r="J372" s="124">
        <v>150</v>
      </c>
      <c r="K372" s="66">
        <f t="shared" si="73"/>
        <v>170</v>
      </c>
      <c r="L372" s="70">
        <f t="shared" si="74"/>
        <v>0.88082901554404147</v>
      </c>
      <c r="M372" s="68"/>
    </row>
    <row r="373" spans="1:13" x14ac:dyDescent="0.25">
      <c r="A373" s="62" t="s">
        <v>702</v>
      </c>
      <c r="B373" s="63" t="s">
        <v>715</v>
      </c>
      <c r="C373" s="64" t="s">
        <v>716</v>
      </c>
      <c r="D373" s="69">
        <v>75</v>
      </c>
      <c r="E373" s="65" t="s">
        <v>862</v>
      </c>
      <c r="F373" s="65">
        <f t="shared" si="70"/>
        <v>71.25</v>
      </c>
      <c r="G373" s="65">
        <f t="shared" si="71"/>
        <v>75</v>
      </c>
      <c r="H373" s="65">
        <f t="shared" si="72"/>
        <v>76.5</v>
      </c>
      <c r="I373" s="124">
        <v>4</v>
      </c>
      <c r="J373" s="124">
        <v>60</v>
      </c>
      <c r="K373" s="66">
        <f t="shared" si="73"/>
        <v>64</v>
      </c>
      <c r="L373" s="70">
        <f t="shared" si="74"/>
        <v>0.85333333333333339</v>
      </c>
      <c r="M373" s="68"/>
    </row>
    <row r="374" spans="1:13" x14ac:dyDescent="0.25">
      <c r="A374" s="62" t="s">
        <v>702</v>
      </c>
      <c r="B374" s="63" t="s">
        <v>717</v>
      </c>
      <c r="C374" s="64" t="s">
        <v>718</v>
      </c>
      <c r="D374" s="69">
        <v>28</v>
      </c>
      <c r="E374" s="71">
        <v>45699</v>
      </c>
      <c r="F374" s="65">
        <f t="shared" si="70"/>
        <v>26.599999999999998</v>
      </c>
      <c r="G374" s="65">
        <f t="shared" si="71"/>
        <v>28</v>
      </c>
      <c r="H374" s="65">
        <f t="shared" si="72"/>
        <v>28.560000000000002</v>
      </c>
      <c r="I374" s="124">
        <v>6</v>
      </c>
      <c r="J374" s="124">
        <v>21</v>
      </c>
      <c r="K374" s="66">
        <f t="shared" si="73"/>
        <v>27</v>
      </c>
      <c r="L374" s="70">
        <f t="shared" si="74"/>
        <v>0.9642857142857143</v>
      </c>
      <c r="M374" s="68"/>
    </row>
    <row r="375" spans="1:13" x14ac:dyDescent="0.25">
      <c r="A375" s="62" t="s">
        <v>702</v>
      </c>
      <c r="B375" s="63" t="s">
        <v>719</v>
      </c>
      <c r="C375" s="64" t="s">
        <v>720</v>
      </c>
      <c r="D375" s="69">
        <v>44</v>
      </c>
      <c r="E375" s="65" t="s">
        <v>862</v>
      </c>
      <c r="F375" s="65">
        <f t="shared" si="70"/>
        <v>41.8</v>
      </c>
      <c r="G375" s="65">
        <f t="shared" si="71"/>
        <v>44</v>
      </c>
      <c r="H375" s="65">
        <f t="shared" si="72"/>
        <v>44.88</v>
      </c>
      <c r="I375" s="124">
        <v>5</v>
      </c>
      <c r="J375" s="124">
        <v>31</v>
      </c>
      <c r="K375" s="66">
        <f t="shared" si="73"/>
        <v>36</v>
      </c>
      <c r="L375" s="70">
        <f t="shared" si="74"/>
        <v>0.81818181818181823</v>
      </c>
      <c r="M375" s="68"/>
    </row>
    <row r="376" spans="1:13" x14ac:dyDescent="0.25">
      <c r="A376" s="62" t="s">
        <v>702</v>
      </c>
      <c r="B376" s="63" t="s">
        <v>721</v>
      </c>
      <c r="C376" s="64" t="s">
        <v>722</v>
      </c>
      <c r="D376" s="69">
        <v>23</v>
      </c>
      <c r="E376" s="65" t="s">
        <v>862</v>
      </c>
      <c r="F376" s="65">
        <f t="shared" si="70"/>
        <v>21.849999999999998</v>
      </c>
      <c r="G376" s="65">
        <f t="shared" si="71"/>
        <v>23</v>
      </c>
      <c r="H376" s="65">
        <f t="shared" si="72"/>
        <v>23.46</v>
      </c>
      <c r="I376" s="124">
        <v>0</v>
      </c>
      <c r="J376" s="124">
        <v>17</v>
      </c>
      <c r="K376" s="66">
        <f t="shared" si="73"/>
        <v>17</v>
      </c>
      <c r="L376" s="70">
        <f t="shared" si="74"/>
        <v>0.73913043478260865</v>
      </c>
      <c r="M376" s="68"/>
    </row>
    <row r="377" spans="1:13" x14ac:dyDescent="0.25">
      <c r="A377" s="62" t="s">
        <v>702</v>
      </c>
      <c r="B377" s="63" t="s">
        <v>723</v>
      </c>
      <c r="C377" s="64" t="s">
        <v>724</v>
      </c>
      <c r="D377" s="69">
        <v>23</v>
      </c>
      <c r="E377" s="65" t="s">
        <v>862</v>
      </c>
      <c r="F377" s="65">
        <f t="shared" si="70"/>
        <v>21.849999999999998</v>
      </c>
      <c r="G377" s="65">
        <f t="shared" si="71"/>
        <v>23</v>
      </c>
      <c r="H377" s="65">
        <f t="shared" si="72"/>
        <v>23.46</v>
      </c>
      <c r="I377" s="124">
        <v>1</v>
      </c>
      <c r="J377" s="124">
        <v>20</v>
      </c>
      <c r="K377" s="66">
        <f t="shared" si="73"/>
        <v>21</v>
      </c>
      <c r="L377" s="70">
        <f t="shared" si="74"/>
        <v>0.91304347826086951</v>
      </c>
      <c r="M377" s="68"/>
    </row>
    <row r="378" spans="1:13" x14ac:dyDescent="0.25">
      <c r="A378" s="72" t="s">
        <v>702</v>
      </c>
      <c r="B378" s="73" t="s">
        <v>725</v>
      </c>
      <c r="C378" s="74" t="s">
        <v>726</v>
      </c>
      <c r="D378" s="89">
        <v>240</v>
      </c>
      <c r="E378" s="76">
        <v>45643</v>
      </c>
      <c r="F378" s="76">
        <v>45785</v>
      </c>
      <c r="G378" s="76">
        <v>45785</v>
      </c>
      <c r="H378" s="77">
        <f t="shared" si="72"/>
        <v>244.8</v>
      </c>
      <c r="I378" s="125">
        <v>10</v>
      </c>
      <c r="J378" s="125">
        <v>231</v>
      </c>
      <c r="K378" s="78">
        <v>245</v>
      </c>
      <c r="L378" s="79">
        <f t="shared" si="74"/>
        <v>1.0208333333333333</v>
      </c>
      <c r="M378" s="80">
        <v>45785</v>
      </c>
    </row>
    <row r="379" spans="1:13" x14ac:dyDescent="0.25">
      <c r="A379" s="62" t="s">
        <v>702</v>
      </c>
      <c r="B379" s="63" t="s">
        <v>727</v>
      </c>
      <c r="C379" s="64" t="s">
        <v>728</v>
      </c>
      <c r="D379" s="69">
        <v>105</v>
      </c>
      <c r="E379" s="65" t="s">
        <v>862</v>
      </c>
      <c r="F379" s="65">
        <f t="shared" si="70"/>
        <v>99.75</v>
      </c>
      <c r="G379" s="65">
        <f t="shared" si="71"/>
        <v>105</v>
      </c>
      <c r="H379" s="65">
        <f t="shared" si="72"/>
        <v>107.10000000000001</v>
      </c>
      <c r="I379" s="124">
        <v>0</v>
      </c>
      <c r="J379" s="124">
        <v>89</v>
      </c>
      <c r="K379" s="66">
        <v>92</v>
      </c>
      <c r="L379" s="70">
        <f t="shared" si="74"/>
        <v>0.87619047619047619</v>
      </c>
      <c r="M379" s="68"/>
    </row>
    <row r="380" spans="1:13" x14ac:dyDescent="0.25">
      <c r="A380" s="62" t="s">
        <v>702</v>
      </c>
      <c r="B380" s="63" t="s">
        <v>729</v>
      </c>
      <c r="C380" s="64" t="s">
        <v>730</v>
      </c>
      <c r="D380" s="69">
        <v>62</v>
      </c>
      <c r="E380" s="65" t="s">
        <v>862</v>
      </c>
      <c r="F380" s="65">
        <f t="shared" si="70"/>
        <v>58.9</v>
      </c>
      <c r="G380" s="65">
        <f t="shared" si="71"/>
        <v>62</v>
      </c>
      <c r="H380" s="65">
        <f t="shared" si="72"/>
        <v>63.24</v>
      </c>
      <c r="I380" s="124">
        <v>0</v>
      </c>
      <c r="J380" s="124">
        <v>45</v>
      </c>
      <c r="K380" s="66">
        <f t="shared" si="73"/>
        <v>45</v>
      </c>
      <c r="L380" s="70">
        <f t="shared" si="74"/>
        <v>0.72580645161290325</v>
      </c>
      <c r="M380" s="68"/>
    </row>
    <row r="381" spans="1:13" x14ac:dyDescent="0.25">
      <c r="A381" s="62" t="s">
        <v>702</v>
      </c>
      <c r="B381" s="63" t="s">
        <v>731</v>
      </c>
      <c r="C381" s="64" t="s">
        <v>732</v>
      </c>
      <c r="D381" s="69">
        <v>59</v>
      </c>
      <c r="E381" s="65" t="s">
        <v>862</v>
      </c>
      <c r="F381" s="65">
        <f t="shared" si="70"/>
        <v>56.05</v>
      </c>
      <c r="G381" s="65">
        <f t="shared" si="71"/>
        <v>59</v>
      </c>
      <c r="H381" s="65">
        <f t="shared" si="72"/>
        <v>60.18</v>
      </c>
      <c r="I381" s="124">
        <v>2</v>
      </c>
      <c r="J381" s="124">
        <v>45</v>
      </c>
      <c r="K381" s="66">
        <f t="shared" si="73"/>
        <v>47</v>
      </c>
      <c r="L381" s="70">
        <f t="shared" si="74"/>
        <v>0.79661016949152541</v>
      </c>
      <c r="M381" s="68"/>
    </row>
    <row r="382" spans="1:13" x14ac:dyDescent="0.25">
      <c r="A382" s="62" t="s">
        <v>702</v>
      </c>
      <c r="B382" s="63" t="s">
        <v>733</v>
      </c>
      <c r="C382" s="64" t="s">
        <v>734</v>
      </c>
      <c r="D382" s="69">
        <v>125</v>
      </c>
      <c r="E382" s="71">
        <v>45719</v>
      </c>
      <c r="F382" s="65">
        <f t="shared" si="70"/>
        <v>118.75</v>
      </c>
      <c r="G382" s="65">
        <f t="shared" si="71"/>
        <v>125</v>
      </c>
      <c r="H382" s="65">
        <f t="shared" si="72"/>
        <v>127.5</v>
      </c>
      <c r="I382" s="124">
        <v>5</v>
      </c>
      <c r="J382" s="124">
        <v>102</v>
      </c>
      <c r="K382" s="66">
        <f t="shared" si="73"/>
        <v>107</v>
      </c>
      <c r="L382" s="70">
        <f t="shared" si="74"/>
        <v>0.85599999999999998</v>
      </c>
      <c r="M382" s="68"/>
    </row>
    <row r="383" spans="1:13" x14ac:dyDescent="0.25">
      <c r="A383" s="62" t="s">
        <v>702</v>
      </c>
      <c r="B383" s="63" t="s">
        <v>735</v>
      </c>
      <c r="C383" s="64" t="s">
        <v>736</v>
      </c>
      <c r="D383" s="69">
        <v>120</v>
      </c>
      <c r="E383" s="65" t="s">
        <v>862</v>
      </c>
      <c r="F383" s="65">
        <f t="shared" si="70"/>
        <v>114</v>
      </c>
      <c r="G383" s="65">
        <f t="shared" si="71"/>
        <v>120</v>
      </c>
      <c r="H383" s="65">
        <f t="shared" si="72"/>
        <v>122.4</v>
      </c>
      <c r="I383" s="124">
        <v>6</v>
      </c>
      <c r="J383" s="124">
        <v>91</v>
      </c>
      <c r="K383" s="66">
        <f t="shared" si="73"/>
        <v>97</v>
      </c>
      <c r="L383" s="70">
        <f t="shared" si="74"/>
        <v>0.80833333333333335</v>
      </c>
      <c r="M383" s="68"/>
    </row>
    <row r="384" spans="1:13" x14ac:dyDescent="0.25">
      <c r="A384" s="62" t="s">
        <v>702</v>
      </c>
      <c r="B384" s="63" t="s">
        <v>737</v>
      </c>
      <c r="C384" s="64" t="s">
        <v>738</v>
      </c>
      <c r="D384" s="69">
        <v>199</v>
      </c>
      <c r="E384" s="65" t="s">
        <v>862</v>
      </c>
      <c r="F384" s="65">
        <f t="shared" si="70"/>
        <v>189.04999999999998</v>
      </c>
      <c r="G384" s="65">
        <f t="shared" si="71"/>
        <v>199</v>
      </c>
      <c r="H384" s="65">
        <f t="shared" si="72"/>
        <v>202.98</v>
      </c>
      <c r="I384" s="124">
        <v>11</v>
      </c>
      <c r="J384" s="124">
        <v>162</v>
      </c>
      <c r="K384" s="66">
        <f t="shared" si="73"/>
        <v>173</v>
      </c>
      <c r="L384" s="70">
        <f t="shared" si="74"/>
        <v>0.8693467336683417</v>
      </c>
      <c r="M384" s="68"/>
    </row>
    <row r="385" spans="1:13" x14ac:dyDescent="0.25">
      <c r="A385" s="62" t="s">
        <v>702</v>
      </c>
      <c r="B385" s="63" t="s">
        <v>739</v>
      </c>
      <c r="C385" s="64" t="s">
        <v>740</v>
      </c>
      <c r="D385" s="69">
        <v>71</v>
      </c>
      <c r="E385" s="71">
        <v>45651</v>
      </c>
      <c r="F385" s="65">
        <f t="shared" si="70"/>
        <v>67.45</v>
      </c>
      <c r="G385" s="65">
        <f t="shared" si="71"/>
        <v>71</v>
      </c>
      <c r="H385" s="65">
        <f t="shared" si="72"/>
        <v>72.42</v>
      </c>
      <c r="I385" s="124">
        <v>4</v>
      </c>
      <c r="J385" s="124">
        <v>59</v>
      </c>
      <c r="K385" s="66">
        <f t="shared" si="73"/>
        <v>63</v>
      </c>
      <c r="L385" s="70">
        <f t="shared" si="74"/>
        <v>0.88732394366197187</v>
      </c>
      <c r="M385" s="68"/>
    </row>
    <row r="386" spans="1:13" x14ac:dyDescent="0.25">
      <c r="A386" s="62" t="s">
        <v>702</v>
      </c>
      <c r="B386" s="63" t="s">
        <v>741</v>
      </c>
      <c r="C386" s="64" t="s">
        <v>742</v>
      </c>
      <c r="D386" s="69">
        <v>70</v>
      </c>
      <c r="E386" s="71">
        <v>45671</v>
      </c>
      <c r="F386" s="71">
        <v>45699</v>
      </c>
      <c r="G386" s="65">
        <f t="shared" si="71"/>
        <v>70</v>
      </c>
      <c r="H386" s="65">
        <f t="shared" si="72"/>
        <v>71.400000000000006</v>
      </c>
      <c r="I386" s="124">
        <v>0</v>
      </c>
      <c r="J386" s="124">
        <v>69</v>
      </c>
      <c r="K386" s="66">
        <f t="shared" si="73"/>
        <v>69</v>
      </c>
      <c r="L386" s="70">
        <f t="shared" si="74"/>
        <v>0.98571428571428577</v>
      </c>
      <c r="M386" s="68"/>
    </row>
    <row r="387" spans="1:13" x14ac:dyDescent="0.25">
      <c r="A387" s="62" t="s">
        <v>702</v>
      </c>
      <c r="B387" s="63" t="s">
        <v>743</v>
      </c>
      <c r="C387" s="64" t="s">
        <v>744</v>
      </c>
      <c r="D387" s="69">
        <v>67</v>
      </c>
      <c r="E387" s="71">
        <v>45671</v>
      </c>
      <c r="F387" s="65">
        <f t="shared" ref="F387:F402" si="75">D387*0.95</f>
        <v>63.65</v>
      </c>
      <c r="G387" s="65">
        <f t="shared" si="71"/>
        <v>67</v>
      </c>
      <c r="H387" s="65">
        <f t="shared" si="72"/>
        <v>68.34</v>
      </c>
      <c r="I387" s="124">
        <v>4</v>
      </c>
      <c r="J387" s="124">
        <v>56</v>
      </c>
      <c r="K387" s="66">
        <f t="shared" si="73"/>
        <v>60</v>
      </c>
      <c r="L387" s="70">
        <f t="shared" si="74"/>
        <v>0.89552238805970152</v>
      </c>
      <c r="M387" s="68"/>
    </row>
    <row r="388" spans="1:13" x14ac:dyDescent="0.25">
      <c r="A388" s="62" t="s">
        <v>702</v>
      </c>
      <c r="B388" s="63" t="s">
        <v>745</v>
      </c>
      <c r="C388" s="64" t="s">
        <v>746</v>
      </c>
      <c r="D388" s="69">
        <v>142</v>
      </c>
      <c r="E388" s="65" t="s">
        <v>862</v>
      </c>
      <c r="F388" s="65">
        <f t="shared" si="75"/>
        <v>134.9</v>
      </c>
      <c r="G388" s="65">
        <f t="shared" si="71"/>
        <v>142</v>
      </c>
      <c r="H388" s="65">
        <f t="shared" si="72"/>
        <v>144.84</v>
      </c>
      <c r="I388" s="124">
        <v>5</v>
      </c>
      <c r="J388" s="124">
        <v>127</v>
      </c>
      <c r="K388" s="66">
        <f t="shared" si="73"/>
        <v>132</v>
      </c>
      <c r="L388" s="70">
        <f t="shared" si="74"/>
        <v>0.92957746478873238</v>
      </c>
      <c r="M388" s="68"/>
    </row>
    <row r="389" spans="1:13" x14ac:dyDescent="0.25">
      <c r="A389" s="62" t="s">
        <v>702</v>
      </c>
      <c r="B389" s="63" t="s">
        <v>747</v>
      </c>
      <c r="C389" s="64" t="s">
        <v>748</v>
      </c>
      <c r="D389" s="69">
        <v>53</v>
      </c>
      <c r="E389" s="71">
        <v>45727</v>
      </c>
      <c r="F389" s="65">
        <f t="shared" si="75"/>
        <v>50.349999999999994</v>
      </c>
      <c r="G389" s="65">
        <f t="shared" si="71"/>
        <v>53</v>
      </c>
      <c r="H389" s="65">
        <f t="shared" si="72"/>
        <v>54.06</v>
      </c>
      <c r="I389" s="124">
        <v>0</v>
      </c>
      <c r="J389" s="124">
        <v>46</v>
      </c>
      <c r="K389" s="66">
        <f t="shared" si="73"/>
        <v>46</v>
      </c>
      <c r="L389" s="70">
        <f t="shared" si="74"/>
        <v>0.86792452830188682</v>
      </c>
      <c r="M389" s="68"/>
    </row>
    <row r="390" spans="1:13" x14ac:dyDescent="0.25">
      <c r="A390" s="81" t="s">
        <v>702</v>
      </c>
      <c r="B390" s="82" t="s">
        <v>749</v>
      </c>
      <c r="C390" s="83" t="s">
        <v>750</v>
      </c>
      <c r="D390" s="90">
        <v>6</v>
      </c>
      <c r="E390" s="85">
        <f>D390*0.85</f>
        <v>5.0999999999999996</v>
      </c>
      <c r="F390" s="85">
        <f t="shared" si="75"/>
        <v>5.6999999999999993</v>
      </c>
      <c r="G390" s="85">
        <f t="shared" si="71"/>
        <v>6</v>
      </c>
      <c r="H390" s="85">
        <f t="shared" si="72"/>
        <v>6.12</v>
      </c>
      <c r="I390" s="126">
        <v>0</v>
      </c>
      <c r="J390" s="126">
        <v>5</v>
      </c>
      <c r="K390" s="86">
        <f t="shared" si="73"/>
        <v>5</v>
      </c>
      <c r="L390" s="87">
        <f t="shared" si="74"/>
        <v>0.83333333333333337</v>
      </c>
      <c r="M390" s="88"/>
    </row>
    <row r="391" spans="1:13" x14ac:dyDescent="0.25">
      <c r="A391" s="62" t="s">
        <v>702</v>
      </c>
      <c r="B391" s="63" t="s">
        <v>751</v>
      </c>
      <c r="C391" s="64" t="s">
        <v>752</v>
      </c>
      <c r="D391" s="69">
        <v>148</v>
      </c>
      <c r="E391" s="65" t="s">
        <v>862</v>
      </c>
      <c r="F391" s="65">
        <f t="shared" si="75"/>
        <v>140.6</v>
      </c>
      <c r="G391" s="65">
        <f t="shared" si="71"/>
        <v>148</v>
      </c>
      <c r="H391" s="65">
        <f t="shared" si="72"/>
        <v>150.96</v>
      </c>
      <c r="I391" s="124">
        <v>7</v>
      </c>
      <c r="J391" s="124">
        <v>89</v>
      </c>
      <c r="K391" s="66">
        <f t="shared" si="73"/>
        <v>96</v>
      </c>
      <c r="L391" s="70">
        <f t="shared" si="74"/>
        <v>0.64864864864864868</v>
      </c>
      <c r="M391" s="68"/>
    </row>
    <row r="392" spans="1:13" x14ac:dyDescent="0.25">
      <c r="A392" s="72" t="s">
        <v>702</v>
      </c>
      <c r="B392" s="73" t="s">
        <v>753</v>
      </c>
      <c r="C392" s="74" t="s">
        <v>754</v>
      </c>
      <c r="D392" s="89">
        <v>60</v>
      </c>
      <c r="E392" s="76">
        <v>45724</v>
      </c>
      <c r="F392" s="76">
        <v>45785</v>
      </c>
      <c r="G392" s="76">
        <v>45785</v>
      </c>
      <c r="H392" s="77">
        <f t="shared" si="72"/>
        <v>61.2</v>
      </c>
      <c r="I392" s="125">
        <v>0</v>
      </c>
      <c r="J392" s="125">
        <v>61</v>
      </c>
      <c r="K392" s="78">
        <f t="shared" si="73"/>
        <v>61</v>
      </c>
      <c r="L392" s="79">
        <f t="shared" si="74"/>
        <v>1.0166666666666666</v>
      </c>
      <c r="M392" s="80">
        <v>45785</v>
      </c>
    </row>
    <row r="393" spans="1:13" x14ac:dyDescent="0.25">
      <c r="A393" s="62" t="s">
        <v>702</v>
      </c>
      <c r="B393" s="63" t="s">
        <v>755</v>
      </c>
      <c r="C393" s="64" t="s">
        <v>756</v>
      </c>
      <c r="D393" s="69">
        <v>109</v>
      </c>
      <c r="E393" s="65" t="s">
        <v>862</v>
      </c>
      <c r="F393" s="65">
        <f t="shared" si="75"/>
        <v>103.55</v>
      </c>
      <c r="G393" s="65">
        <f t="shared" si="71"/>
        <v>109</v>
      </c>
      <c r="H393" s="65">
        <f t="shared" si="72"/>
        <v>111.18</v>
      </c>
      <c r="I393" s="124">
        <v>2</v>
      </c>
      <c r="J393" s="124">
        <v>87</v>
      </c>
      <c r="K393" s="66">
        <f t="shared" si="73"/>
        <v>89</v>
      </c>
      <c r="L393" s="70">
        <f t="shared" si="74"/>
        <v>0.8165137614678899</v>
      </c>
      <c r="M393" s="68"/>
    </row>
    <row r="394" spans="1:13" x14ac:dyDescent="0.25">
      <c r="A394" s="81" t="s">
        <v>702</v>
      </c>
      <c r="B394" s="82" t="s">
        <v>757</v>
      </c>
      <c r="C394" s="83" t="s">
        <v>758</v>
      </c>
      <c r="D394" s="90">
        <v>17</v>
      </c>
      <c r="E394" s="85">
        <f>D394*0.85</f>
        <v>14.45</v>
      </c>
      <c r="F394" s="85">
        <f t="shared" si="75"/>
        <v>16.149999999999999</v>
      </c>
      <c r="G394" s="85">
        <f t="shared" si="71"/>
        <v>17</v>
      </c>
      <c r="H394" s="85">
        <f t="shared" si="72"/>
        <v>17.34</v>
      </c>
      <c r="I394" s="126">
        <v>0</v>
      </c>
      <c r="J394" s="126">
        <v>12</v>
      </c>
      <c r="K394" s="86">
        <f t="shared" si="73"/>
        <v>12</v>
      </c>
      <c r="L394" s="87">
        <f t="shared" si="74"/>
        <v>0.70588235294117652</v>
      </c>
      <c r="M394" s="88"/>
    </row>
    <row r="395" spans="1:13" x14ac:dyDescent="0.25">
      <c r="A395" s="62" t="s">
        <v>702</v>
      </c>
      <c r="B395" s="63" t="s">
        <v>759</v>
      </c>
      <c r="C395" s="64" t="s">
        <v>760</v>
      </c>
      <c r="D395" s="69">
        <v>87</v>
      </c>
      <c r="E395" s="65" t="s">
        <v>862</v>
      </c>
      <c r="F395" s="65">
        <f t="shared" si="75"/>
        <v>82.649999999999991</v>
      </c>
      <c r="G395" s="65">
        <f t="shared" si="71"/>
        <v>87</v>
      </c>
      <c r="H395" s="65">
        <f t="shared" si="72"/>
        <v>88.74</v>
      </c>
      <c r="I395" s="124">
        <v>3</v>
      </c>
      <c r="J395" s="124">
        <v>63</v>
      </c>
      <c r="K395" s="66">
        <f t="shared" si="73"/>
        <v>66</v>
      </c>
      <c r="L395" s="70">
        <f t="shared" si="74"/>
        <v>0.75862068965517238</v>
      </c>
      <c r="M395" s="68"/>
    </row>
    <row r="396" spans="1:13" x14ac:dyDescent="0.25">
      <c r="A396" s="62" t="s">
        <v>702</v>
      </c>
      <c r="B396" s="63" t="s">
        <v>761</v>
      </c>
      <c r="C396" s="64" t="s">
        <v>762</v>
      </c>
      <c r="D396" s="69">
        <v>58</v>
      </c>
      <c r="E396" s="65" t="s">
        <v>862</v>
      </c>
      <c r="F396" s="65">
        <f t="shared" si="75"/>
        <v>55.099999999999994</v>
      </c>
      <c r="G396" s="65">
        <f t="shared" si="71"/>
        <v>58</v>
      </c>
      <c r="H396" s="65">
        <f t="shared" si="72"/>
        <v>59.160000000000004</v>
      </c>
      <c r="I396" s="124">
        <v>0</v>
      </c>
      <c r="J396" s="124">
        <v>50</v>
      </c>
      <c r="K396" s="66">
        <f t="shared" si="73"/>
        <v>50</v>
      </c>
      <c r="L396" s="70">
        <f t="shared" si="74"/>
        <v>0.86206896551724133</v>
      </c>
      <c r="M396" s="68"/>
    </row>
    <row r="397" spans="1:13" x14ac:dyDescent="0.25">
      <c r="A397" s="62" t="s">
        <v>702</v>
      </c>
      <c r="B397" s="63" t="s">
        <v>763</v>
      </c>
      <c r="C397" s="64" t="s">
        <v>764</v>
      </c>
      <c r="D397" s="69">
        <v>119</v>
      </c>
      <c r="E397" s="65" t="s">
        <v>862</v>
      </c>
      <c r="F397" s="65">
        <f t="shared" si="75"/>
        <v>113.05</v>
      </c>
      <c r="G397" s="65">
        <f t="shared" si="71"/>
        <v>119</v>
      </c>
      <c r="H397" s="65">
        <f t="shared" si="72"/>
        <v>121.38</v>
      </c>
      <c r="I397" s="124">
        <v>9</v>
      </c>
      <c r="J397" s="124">
        <v>102</v>
      </c>
      <c r="K397" s="66">
        <f t="shared" si="73"/>
        <v>111</v>
      </c>
      <c r="L397" s="70">
        <f t="shared" si="74"/>
        <v>0.9327731092436975</v>
      </c>
      <c r="M397" s="68"/>
    </row>
    <row r="398" spans="1:13" x14ac:dyDescent="0.25">
      <c r="A398" s="81" t="s">
        <v>702</v>
      </c>
      <c r="B398" s="81" t="s">
        <v>856</v>
      </c>
      <c r="C398" s="83" t="s">
        <v>857</v>
      </c>
      <c r="D398" s="90">
        <v>0</v>
      </c>
      <c r="E398" s="85">
        <v>0</v>
      </c>
      <c r="F398" s="85">
        <f t="shared" si="75"/>
        <v>0</v>
      </c>
      <c r="G398" s="85">
        <f t="shared" si="71"/>
        <v>0</v>
      </c>
      <c r="H398" s="85">
        <f t="shared" si="72"/>
        <v>0</v>
      </c>
      <c r="I398" s="126">
        <v>0</v>
      </c>
      <c r="J398" s="126">
        <v>0</v>
      </c>
      <c r="K398" s="86">
        <f t="shared" si="73"/>
        <v>0</v>
      </c>
      <c r="L398" s="87">
        <v>0</v>
      </c>
      <c r="M398" s="88"/>
    </row>
    <row r="399" spans="1:13" x14ac:dyDescent="0.25">
      <c r="A399" s="62" t="s">
        <v>702</v>
      </c>
      <c r="B399" s="63" t="s">
        <v>765</v>
      </c>
      <c r="C399" s="64" t="s">
        <v>766</v>
      </c>
      <c r="D399" s="69">
        <v>60</v>
      </c>
      <c r="E399" s="65" t="s">
        <v>862</v>
      </c>
      <c r="F399" s="65">
        <f t="shared" si="75"/>
        <v>57</v>
      </c>
      <c r="G399" s="65">
        <f t="shared" si="71"/>
        <v>60</v>
      </c>
      <c r="H399" s="65">
        <f t="shared" si="72"/>
        <v>61.2</v>
      </c>
      <c r="I399" s="124">
        <v>4</v>
      </c>
      <c r="J399" s="124">
        <v>50</v>
      </c>
      <c r="K399" s="66">
        <f t="shared" si="73"/>
        <v>54</v>
      </c>
      <c r="L399" s="70">
        <f t="shared" ref="L399:L408" si="76">K399/D399</f>
        <v>0.9</v>
      </c>
      <c r="M399" s="68"/>
    </row>
    <row r="400" spans="1:13" x14ac:dyDescent="0.25">
      <c r="A400" s="62" t="s">
        <v>702</v>
      </c>
      <c r="B400" s="63" t="s">
        <v>767</v>
      </c>
      <c r="C400" s="64" t="s">
        <v>768</v>
      </c>
      <c r="D400" s="69">
        <v>65</v>
      </c>
      <c r="E400" s="65" t="s">
        <v>862</v>
      </c>
      <c r="F400" s="65">
        <f t="shared" si="75"/>
        <v>61.75</v>
      </c>
      <c r="G400" s="65">
        <f t="shared" si="71"/>
        <v>65</v>
      </c>
      <c r="H400" s="65">
        <f t="shared" si="72"/>
        <v>66.3</v>
      </c>
      <c r="I400" s="124">
        <v>0</v>
      </c>
      <c r="J400" s="124">
        <v>52</v>
      </c>
      <c r="K400" s="66">
        <f t="shared" si="73"/>
        <v>52</v>
      </c>
      <c r="L400" s="70">
        <f t="shared" si="76"/>
        <v>0.8</v>
      </c>
      <c r="M400" s="68"/>
    </row>
    <row r="401" spans="1:13" x14ac:dyDescent="0.25">
      <c r="A401" s="62" t="s">
        <v>702</v>
      </c>
      <c r="B401" s="63" t="s">
        <v>769</v>
      </c>
      <c r="C401" s="64" t="s">
        <v>770</v>
      </c>
      <c r="D401" s="69">
        <v>105</v>
      </c>
      <c r="E401" s="65" t="s">
        <v>862</v>
      </c>
      <c r="F401" s="65">
        <f t="shared" si="75"/>
        <v>99.75</v>
      </c>
      <c r="G401" s="65">
        <f t="shared" si="71"/>
        <v>105</v>
      </c>
      <c r="H401" s="65">
        <f t="shared" si="72"/>
        <v>107.10000000000001</v>
      </c>
      <c r="I401" s="124">
        <v>5</v>
      </c>
      <c r="J401" s="124">
        <v>78</v>
      </c>
      <c r="K401" s="66">
        <f t="shared" si="73"/>
        <v>83</v>
      </c>
      <c r="L401" s="70">
        <f t="shared" si="76"/>
        <v>0.79047619047619044</v>
      </c>
      <c r="M401" s="68"/>
    </row>
    <row r="402" spans="1:13" x14ac:dyDescent="0.25">
      <c r="A402" s="62" t="s">
        <v>702</v>
      </c>
      <c r="B402" s="63" t="s">
        <v>771</v>
      </c>
      <c r="C402" s="64" t="s">
        <v>772</v>
      </c>
      <c r="D402" s="69">
        <v>18</v>
      </c>
      <c r="E402" s="71">
        <v>45719</v>
      </c>
      <c r="F402" s="65">
        <f t="shared" si="75"/>
        <v>17.099999999999998</v>
      </c>
      <c r="G402" s="65">
        <f t="shared" si="71"/>
        <v>18</v>
      </c>
      <c r="H402" s="65">
        <f t="shared" si="72"/>
        <v>18.36</v>
      </c>
      <c r="I402" s="124">
        <v>0</v>
      </c>
      <c r="J402" s="124">
        <v>16</v>
      </c>
      <c r="K402" s="66">
        <f t="shared" si="73"/>
        <v>16</v>
      </c>
      <c r="L402" s="70">
        <f t="shared" si="76"/>
        <v>0.88888888888888884</v>
      </c>
      <c r="M402" s="68"/>
    </row>
    <row r="403" spans="1:13" x14ac:dyDescent="0.25">
      <c r="A403" s="72" t="s">
        <v>702</v>
      </c>
      <c r="B403" s="73" t="s">
        <v>773</v>
      </c>
      <c r="C403" s="74" t="s">
        <v>774</v>
      </c>
      <c r="D403" s="89">
        <v>95</v>
      </c>
      <c r="E403" s="76">
        <v>45685</v>
      </c>
      <c r="F403" s="76">
        <v>45699</v>
      </c>
      <c r="G403" s="76">
        <v>45762</v>
      </c>
      <c r="H403" s="76">
        <v>45762</v>
      </c>
      <c r="I403" s="125">
        <v>5</v>
      </c>
      <c r="J403" s="125">
        <v>93</v>
      </c>
      <c r="K403" s="78">
        <f t="shared" si="73"/>
        <v>98</v>
      </c>
      <c r="L403" s="79">
        <f t="shared" si="76"/>
        <v>1.0315789473684212</v>
      </c>
      <c r="M403" s="80">
        <v>45762</v>
      </c>
    </row>
    <row r="404" spans="1:13" x14ac:dyDescent="0.25">
      <c r="A404" s="62" t="s">
        <v>702</v>
      </c>
      <c r="B404" s="63" t="s">
        <v>775</v>
      </c>
      <c r="C404" s="64" t="s">
        <v>776</v>
      </c>
      <c r="D404" s="69">
        <v>123</v>
      </c>
      <c r="E404" s="65" t="s">
        <v>862</v>
      </c>
      <c r="F404" s="65">
        <f>D404*0.95</f>
        <v>116.85</v>
      </c>
      <c r="G404" s="65">
        <f t="shared" si="71"/>
        <v>123</v>
      </c>
      <c r="H404" s="65">
        <f t="shared" si="72"/>
        <v>125.46000000000001</v>
      </c>
      <c r="I404" s="124">
        <v>5</v>
      </c>
      <c r="J404" s="124">
        <v>106</v>
      </c>
      <c r="K404" s="66">
        <f t="shared" si="73"/>
        <v>111</v>
      </c>
      <c r="L404" s="70">
        <f t="shared" si="76"/>
        <v>0.90243902439024393</v>
      </c>
      <c r="M404" s="68"/>
    </row>
    <row r="405" spans="1:13" x14ac:dyDescent="0.25">
      <c r="A405" s="81" t="s">
        <v>702</v>
      </c>
      <c r="B405" s="82" t="s">
        <v>777</v>
      </c>
      <c r="C405" s="83" t="s">
        <v>778</v>
      </c>
      <c r="D405" s="84">
        <v>44</v>
      </c>
      <c r="E405" s="85">
        <f>D405*0.85</f>
        <v>37.4</v>
      </c>
      <c r="F405" s="85">
        <f>D405*0.95</f>
        <v>41.8</v>
      </c>
      <c r="G405" s="85">
        <f t="shared" si="71"/>
        <v>44</v>
      </c>
      <c r="H405" s="85">
        <f t="shared" si="72"/>
        <v>44.88</v>
      </c>
      <c r="I405" s="126">
        <v>2</v>
      </c>
      <c r="J405" s="126">
        <v>14</v>
      </c>
      <c r="K405" s="86">
        <f t="shared" si="73"/>
        <v>16</v>
      </c>
      <c r="L405" s="87">
        <f t="shared" si="76"/>
        <v>0.36363636363636365</v>
      </c>
      <c r="M405" s="88"/>
    </row>
    <row r="406" spans="1:13" x14ac:dyDescent="0.25">
      <c r="A406" s="72" t="s">
        <v>702</v>
      </c>
      <c r="B406" s="73" t="s">
        <v>779</v>
      </c>
      <c r="C406" s="74" t="s">
        <v>780</v>
      </c>
      <c r="D406" s="89">
        <v>21</v>
      </c>
      <c r="E406" s="76">
        <v>45709</v>
      </c>
      <c r="F406" s="76">
        <v>45709</v>
      </c>
      <c r="G406" s="76">
        <v>45719</v>
      </c>
      <c r="H406" s="76">
        <v>45719</v>
      </c>
      <c r="I406" s="125">
        <v>0</v>
      </c>
      <c r="J406" s="125">
        <v>22</v>
      </c>
      <c r="K406" s="78">
        <f t="shared" si="73"/>
        <v>22</v>
      </c>
      <c r="L406" s="79">
        <f t="shared" si="76"/>
        <v>1.0476190476190477</v>
      </c>
      <c r="M406" s="76">
        <v>45719</v>
      </c>
    </row>
    <row r="407" spans="1:13" x14ac:dyDescent="0.25">
      <c r="A407" s="113" t="s">
        <v>702</v>
      </c>
      <c r="B407" s="114" t="s">
        <v>781</v>
      </c>
      <c r="C407" s="115" t="s">
        <v>782</v>
      </c>
      <c r="D407" s="117">
        <v>60</v>
      </c>
      <c r="E407" s="65" t="s">
        <v>862</v>
      </c>
      <c r="F407" s="119">
        <f>D407*0.95</f>
        <v>57</v>
      </c>
      <c r="G407" s="119">
        <f t="shared" si="71"/>
        <v>60</v>
      </c>
      <c r="H407" s="119">
        <f t="shared" si="72"/>
        <v>61.2</v>
      </c>
      <c r="I407" s="124">
        <v>1</v>
      </c>
      <c r="J407" s="124">
        <v>44</v>
      </c>
      <c r="K407" s="123">
        <f t="shared" si="73"/>
        <v>45</v>
      </c>
      <c r="L407" s="70">
        <f t="shared" si="76"/>
        <v>0.75</v>
      </c>
      <c r="M407" s="68"/>
    </row>
    <row r="408" spans="1:13" x14ac:dyDescent="0.25">
      <c r="A408" s="62" t="s">
        <v>702</v>
      </c>
      <c r="B408" s="63" t="s">
        <v>783</v>
      </c>
      <c r="C408" s="64" t="s">
        <v>784</v>
      </c>
      <c r="D408" s="69">
        <v>42</v>
      </c>
      <c r="E408" s="65" t="s">
        <v>862</v>
      </c>
      <c r="F408" s="65">
        <f>D408*0.95</f>
        <v>39.9</v>
      </c>
      <c r="G408" s="65">
        <f t="shared" si="71"/>
        <v>42</v>
      </c>
      <c r="H408" s="65">
        <f t="shared" si="72"/>
        <v>42.84</v>
      </c>
      <c r="I408" s="124">
        <v>5</v>
      </c>
      <c r="J408" s="124">
        <v>32</v>
      </c>
      <c r="K408" s="66">
        <f t="shared" si="73"/>
        <v>37</v>
      </c>
      <c r="L408" s="70">
        <f t="shared" si="76"/>
        <v>0.88095238095238093</v>
      </c>
      <c r="M408" s="68"/>
    </row>
    <row r="409" spans="1:13" x14ac:dyDescent="0.25">
      <c r="A409" s="62"/>
      <c r="B409" s="63"/>
      <c r="C409" s="142" t="s">
        <v>2</v>
      </c>
      <c r="D409" s="142">
        <v>3391</v>
      </c>
      <c r="E409" s="137"/>
      <c r="F409" s="137"/>
      <c r="G409" s="137"/>
      <c r="H409" s="137"/>
      <c r="I409" s="142">
        <v>143</v>
      </c>
      <c r="J409" s="142">
        <f>SUM(J367:J408)</f>
        <v>2774</v>
      </c>
      <c r="K409" s="142">
        <f>SUM(K367:K408)</f>
        <v>2924</v>
      </c>
      <c r="L409" s="143">
        <v>0.862282512533176</v>
      </c>
      <c r="M409" s="68"/>
    </row>
    <row r="410" spans="1:13" ht="30" x14ac:dyDescent="0.25">
      <c r="A410" s="137" t="s">
        <v>864</v>
      </c>
      <c r="B410" s="138">
        <v>1982</v>
      </c>
      <c r="C410" s="137" t="s">
        <v>1</v>
      </c>
      <c r="D410" s="151">
        <v>295</v>
      </c>
      <c r="E410" s="139"/>
      <c r="F410" s="139"/>
      <c r="G410" s="139"/>
      <c r="H410" s="139"/>
      <c r="I410" s="142">
        <v>4</v>
      </c>
      <c r="J410" s="142">
        <v>250</v>
      </c>
      <c r="K410" s="142">
        <v>254</v>
      </c>
      <c r="L410" s="143">
        <v>0.86101694915254201</v>
      </c>
      <c r="M410" s="140"/>
    </row>
    <row r="411" spans="1:13" x14ac:dyDescent="0.25">
      <c r="A411" s="141"/>
      <c r="B411" s="137"/>
      <c r="C411" s="142" t="s">
        <v>2</v>
      </c>
      <c r="D411" s="151">
        <v>295</v>
      </c>
      <c r="E411" s="139"/>
      <c r="F411" s="139"/>
      <c r="G411" s="139"/>
      <c r="H411" s="139"/>
      <c r="I411" s="142">
        <v>4</v>
      </c>
      <c r="J411" s="142">
        <v>250</v>
      </c>
      <c r="K411" s="142">
        <v>254</v>
      </c>
      <c r="L411" s="143">
        <v>0.86101694915254201</v>
      </c>
      <c r="M411" s="143"/>
    </row>
    <row r="412" spans="1:13" x14ac:dyDescent="0.25">
      <c r="B412" s="148"/>
      <c r="I412" s="149"/>
      <c r="J412" s="149"/>
      <c r="K412" s="149"/>
      <c r="L412" s="150"/>
      <c r="M412" s="150"/>
    </row>
    <row r="413" spans="1:13" x14ac:dyDescent="0.25">
      <c r="A413" s="152"/>
      <c r="B413" s="153"/>
      <c r="C413" s="142" t="s">
        <v>2</v>
      </c>
      <c r="D413" s="152">
        <v>26045</v>
      </c>
      <c r="E413" s="137"/>
      <c r="F413" s="137"/>
      <c r="G413" s="137"/>
      <c r="H413" s="137"/>
      <c r="I413" s="152">
        <v>1172</v>
      </c>
      <c r="J413" s="152">
        <v>21986</v>
      </c>
      <c r="K413" s="152">
        <v>23158</v>
      </c>
      <c r="L413" s="154">
        <v>0.88915338836628899</v>
      </c>
      <c r="M413" s="155"/>
    </row>
  </sheetData>
  <sortState xmlns:xlrd2="http://schemas.microsoft.com/office/spreadsheetml/2017/richdata2" ref="A4:M408">
    <sortCondition ref="A4:A408"/>
    <sortCondition ref="B4:B408"/>
  </sortState>
  <mergeCells count="2">
    <mergeCell ref="E2:H2"/>
    <mergeCell ref="A1:M1"/>
  </mergeCells>
  <printOptions horizontalCentered="1"/>
  <pageMargins left="0.5" right="0.5" top="0.5" bottom="0.5" header="1" footer="1"/>
  <pageSetup scale="8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Summary</vt:lpstr>
      <vt:lpstr>Detail By Unit</vt:lpstr>
      <vt:lpstr>'Detail By Unit'!Print_Area</vt:lpstr>
      <vt:lpstr>Summary!Print_Area</vt:lpstr>
      <vt:lpstr>'Detail By Unit'!Print_Titles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 Brown</dc:creator>
  <cp:lastModifiedBy>Christie Avant</cp:lastModifiedBy>
  <cp:lastPrinted>2025-05-12T16:45:51Z</cp:lastPrinted>
  <dcterms:created xsi:type="dcterms:W3CDTF">2024-08-06T18:43:11Z</dcterms:created>
  <dcterms:modified xsi:type="dcterms:W3CDTF">2025-05-13T12:54:17Z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